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10 " sheetId="1" r:id="rId1"/>
  </sheets>
  <definedNames>
    <definedName name="_xlnm.Print_Area" localSheetId="0">'1010 '!$A$2:$K$114</definedName>
  </definedNames>
  <calcPr calcId="144525"/>
</workbook>
</file>

<file path=xl/calcChain.xml><?xml version="1.0" encoding="utf-8"?>
<calcChain xmlns="http://schemas.openxmlformats.org/spreadsheetml/2006/main">
  <c r="J106" i="1" l="1"/>
  <c r="J105" i="1"/>
  <c r="J104" i="1"/>
  <c r="J102" i="1"/>
  <c r="F102" i="1"/>
  <c r="J101" i="1"/>
  <c r="F101" i="1"/>
  <c r="J100" i="1"/>
  <c r="H100" i="1"/>
  <c r="F100" i="1"/>
  <c r="J98" i="1"/>
  <c r="F98" i="1"/>
  <c r="F97" i="1"/>
  <c r="J97" i="1" s="1"/>
  <c r="J94" i="1"/>
  <c r="J93" i="1"/>
  <c r="J91" i="1"/>
  <c r="J90" i="1"/>
  <c r="J89" i="1"/>
  <c r="J88" i="1"/>
  <c r="F86" i="1"/>
  <c r="J86" i="1" s="1"/>
  <c r="J85" i="1"/>
  <c r="J84" i="1"/>
  <c r="J82" i="1"/>
  <c r="J81" i="1"/>
  <c r="J80" i="1"/>
  <c r="F80" i="1"/>
  <c r="J79" i="1"/>
  <c r="J78" i="1"/>
  <c r="D64" i="1"/>
  <c r="D70" i="1" s="1"/>
  <c r="D71" i="1" s="1"/>
  <c r="H63" i="1"/>
  <c r="F63" i="1"/>
  <c r="F62" i="1"/>
  <c r="H62" i="1" s="1"/>
  <c r="H61" i="1"/>
  <c r="F61" i="1"/>
  <c r="D61" i="1"/>
  <c r="H60" i="1"/>
  <c r="H64" i="1" s="1"/>
  <c r="F60" i="1"/>
  <c r="F64" i="1" s="1"/>
  <c r="D60" i="1"/>
  <c r="H96" i="1" l="1"/>
  <c r="F70" i="1"/>
  <c r="H99" i="1"/>
  <c r="J99" i="1" s="1"/>
  <c r="F96" i="1"/>
  <c r="J96" i="1" s="1"/>
  <c r="F71" i="1" l="1"/>
  <c r="H70" i="1"/>
  <c r="H71" i="1" s="1"/>
</calcChain>
</file>

<file path=xl/sharedStrings.xml><?xml version="1.0" encoding="utf-8"?>
<sst xmlns="http://schemas.openxmlformats.org/spreadsheetml/2006/main" count="184" uniqueCount="129">
  <si>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</si>
  <si>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</si>
  <si>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</si>
  <si>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</si>
  <si>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</si>
  <si>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</si>
  <si>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</si>
  <si>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</si>
  <si>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</si>
  <si>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</si>
  <si>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</si>
  <si>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</si>
  <si>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</si>
  <si>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601 306 088,23  гривень, у тому числі загального фонду — 527 081 609,83 гривень та спеціального фонду — 74 224 478,40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</si>
  <si>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</si>
  <si>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</si>
  <si>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</si>
  <si>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</si>
  <si>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</si>
  <si>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</si>
  <si>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</si>
  <si>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</si>
  <si>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</si>
  <si>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</si>
  <si>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</si>
  <si>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</si>
  <si>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</si>
  <si>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</si>
  <si>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</si>
  <si>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</si>
  <si>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</si>
  <si>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</si>
  <si>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</si>
  <si>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</si>
  <si>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</si>
  <si>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</si>
  <si>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</si>
  <si>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</si>
  <si>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</si>
  <si>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</si>
  <si>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</si>
  <si>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 xml:space="preserve">Протокол № 44 від 02.12.2022 року засідання постійної комісії з питань планування, бюджету, фінансів та децентралізації </t>
  </si>
  <si>
    <t xml:space="preserve">Протокол № 46 від 19.12.2022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</si>
  <si>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</si>
  <si>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</si>
  <si>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</si>
  <si>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</si>
  <si>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</si>
  <si>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</si>
  <si>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</si>
  <si>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</si>
  <si>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</si>
  <si>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</si>
  <si>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</si>
  <si>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</si>
  <si>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</si>
  <si>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</si>
  <si>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</si>
  <si>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</si>
  <si>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</si>
  <si>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</si>
  <si>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</si>
  <si>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</si>
  <si>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</si>
  <si>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</si>
  <si>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</si>
  <si>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</si>
  <si>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</si>
  <si>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</si>
  <si>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</si>
  <si>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</si>
  <si>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</si>
  <si>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</si>
  <si>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</si>
  <si>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</si>
  <si>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</si>
  <si>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</si>
  <si>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</si>
  <si>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</si>
  <si>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</si>
  <si>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</si>
  <si>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</si>
  <si>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</si>
  <si>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</si>
  <si>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</si>
  <si>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</si>
  <si>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25.08.22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</si>
  <si>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</si>
  <si>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</si>
  <si>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</si>
  <si>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</si>
  <si>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</si>
  <si>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</si>
  <si>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</si>
  <si>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</si>
  <si>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</si>
  <si>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</si>
  <si>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</si>
  <si>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року. Рішення виконавчого комітету № 705  від 13.10.2022 року. Рішення сесії Хмельницької міської ради № 1 від 25.11.2022 року  </t>
  </si>
  <si>
    <t>Кількість закладів, в яких будуть проведені поточні ремонти</t>
  </si>
  <si>
    <t>Рішення сесії Хмельницької міської ради № 7 від 15.12.2021 року. Рішення виконавчого комітету № 705  від 13.10.2022 року. Рішення виконавчого комітету № 753  від 273.10.2022 року. Протокол № 44 від 02.12.2022 року. Протокол № 46 від 19.12.2022 року</t>
  </si>
  <si>
    <t>Кількість закладів, в яких будуть проведені поточні ремонти споруд цивільного захисту (укриття, бомбосховища тощо) та придбанні будівельні матеріали для проведення ремонтних робіт господарським способом.</t>
  </si>
  <si>
    <t xml:space="preserve"> Рішення виконавчого комітету № 467  від 14.07.2022 року. Рішення виконавчого комітету № 570  від 11.08.2022 року. Рішення виконавчого комітету № 705  від 13.10.2022 року. Рішення сесії Хмельницької міської ради № 1 від 25.11.2022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</si>
  <si>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</si>
  <si>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 Рішення сесії Хмельницької міської ради № 1 від 25.11.2022 року.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</si>
  <si>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</si>
  <si>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</si>
  <si>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</si>
  <si>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</si>
  <si>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</si>
  <si>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ремонтів.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</si>
  <si>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</si>
  <si>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</si>
  <si>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</si>
  <si>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Динаміка охоплення дітей дошкільною освітою</t>
  </si>
  <si>
    <t>%</t>
  </si>
  <si>
    <t>Відсоток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</si>
  <si>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</si>
  <si>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</si>
  <si>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</si>
  <si>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</si>
  <si>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</si>
  <si>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</si>
  <si>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</si>
  <si>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</si>
  <si>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</si>
  <si>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</si>
  <si>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</si>
  <si>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22 грудня 2022 року № 204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</si>
</sst>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 shrinkToFit="1"/>
    </xf>
    <xf numFmtId="166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5"/>
  <sheetViews>
    <sheetView tabSelected="1" view="pageBreakPreview" topLeftCell="A109" zoomScale="60" zoomScaleNormal="100" workbookViewId="0">
      <selection activeCell="L94" sqref="L94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3" t="s">
        <v>0</v>
      </c>
      <c r="H2" s="4"/>
      <c r="I2" s="4"/>
      <c r="J2" s="4"/>
      <c r="K2" s="4"/>
    </row>
    <row r="3" spans="1:11" ht="123" customHeight="1" x14ac:dyDescent="0.2">
      <c r="B3" s="2"/>
      <c r="C3" s="2"/>
      <c r="D3" s="2"/>
      <c r="E3" s="2"/>
      <c r="F3" s="2"/>
      <c r="G3" s="5" t="s">
        <v>128</v>
      </c>
      <c r="H3" s="5"/>
      <c r="I3" s="5"/>
      <c r="J3" s="5"/>
      <c r="K3" s="5"/>
    </row>
    <row r="4" spans="1:11" ht="37.5" customHeight="1" x14ac:dyDescent="0.2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9.6" customHeight="1" x14ac:dyDescent="0.2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</row>
    <row r="6" spans="1:11" ht="119.25" customHeight="1" x14ac:dyDescent="0.2">
      <c r="A6" s="11" t="s">
        <v>5</v>
      </c>
      <c r="B6" s="9" t="s">
        <v>6</v>
      </c>
      <c r="C6" s="9"/>
      <c r="D6" s="9"/>
      <c r="E6" s="9"/>
      <c r="F6" s="9"/>
      <c r="G6" s="9" t="s">
        <v>7</v>
      </c>
      <c r="H6" s="9"/>
      <c r="I6" s="9"/>
      <c r="J6" s="9"/>
      <c r="K6" s="9"/>
    </row>
    <row r="7" spans="1:11" ht="143.25" customHeight="1" x14ac:dyDescent="0.2">
      <c r="A7" s="11" t="s">
        <v>8</v>
      </c>
      <c r="B7" s="10" t="s">
        <v>9</v>
      </c>
      <c r="C7" s="9"/>
      <c r="D7" s="12" t="s">
        <v>10</v>
      </c>
      <c r="E7" s="13" t="s">
        <v>11</v>
      </c>
      <c r="F7" s="9"/>
      <c r="G7" s="10" t="s">
        <v>12</v>
      </c>
      <c r="H7" s="9"/>
      <c r="I7" s="9"/>
      <c r="J7" s="9"/>
      <c r="K7" s="9"/>
    </row>
    <row r="8" spans="1:11" ht="36.75" customHeight="1" x14ac:dyDescent="0.2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6" customHeight="1" x14ac:dyDescent="0.2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2.5" customHeight="1" x14ac:dyDescent="0.2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2.5" customHeight="1" x14ac:dyDescent="0.2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</row>
    <row r="12" spans="1:11" ht="22.5" customHeight="1" x14ac:dyDescent="0.2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2.5" customHeight="1" x14ac:dyDescent="0.2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2.5" customHeight="1" x14ac:dyDescent="0.2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2.5" customHeight="1" x14ac:dyDescent="0.2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 x14ac:dyDescent="0.2">
      <c r="A16" s="16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 x14ac:dyDescent="0.2">
      <c r="A17" s="16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9" customHeight="1" x14ac:dyDescent="0.2">
      <c r="A18" s="16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1.5" customHeight="1" x14ac:dyDescent="0.2">
      <c r="A19" s="19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30.6" customHeight="1" x14ac:dyDescent="0.2">
      <c r="A20" s="19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30.6" customHeight="1" x14ac:dyDescent="0.2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6" customHeight="1" x14ac:dyDescent="0.2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5" customHeight="1" x14ac:dyDescent="0.2">
      <c r="A23" s="1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36.75" customHeight="1" x14ac:dyDescent="0.2">
      <c r="A24" s="16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33.75" customHeight="1" x14ac:dyDescent="0.2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 x14ac:dyDescent="0.2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 x14ac:dyDescent="0.2">
      <c r="A27" s="16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3.25" customHeight="1" x14ac:dyDescent="0.2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 x14ac:dyDescent="0.2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3.25" customHeight="1" x14ac:dyDescent="0.2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3.25" customHeight="1" x14ac:dyDescent="0.2">
      <c r="A31" s="16" t="s">
        <v>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3.25" customHeight="1" x14ac:dyDescent="0.2">
      <c r="A32" s="16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3.25" customHeight="1" x14ac:dyDescent="0.2">
      <c r="A33" s="16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23.25" customHeight="1" x14ac:dyDescent="0.2">
      <c r="A34" s="16" t="s">
        <v>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3.25" customHeight="1" x14ac:dyDescent="0.2">
      <c r="A35" s="16" t="s">
        <v>40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23.25" customHeight="1" x14ac:dyDescent="0.2">
      <c r="A36" s="16" t="s">
        <v>41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23.25" customHeight="1" x14ac:dyDescent="0.2">
      <c r="A37" s="16" t="s">
        <v>42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23.25" customHeight="1" x14ac:dyDescent="0.2">
      <c r="A38" s="15" t="s">
        <v>43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9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3.25" customHeight="1" x14ac:dyDescent="0.2">
      <c r="A40" s="21" t="s">
        <v>44</v>
      </c>
      <c r="B40" s="22" t="s">
        <v>45</v>
      </c>
      <c r="C40" s="22"/>
      <c r="D40" s="22"/>
      <c r="E40" s="22"/>
      <c r="F40" s="22"/>
      <c r="G40" s="22"/>
      <c r="H40" s="22"/>
      <c r="I40" s="23"/>
      <c r="J40" s="23"/>
      <c r="K40" s="23"/>
    </row>
    <row r="41" spans="1:11" ht="39.75" customHeight="1" x14ac:dyDescent="0.2">
      <c r="A41" s="24">
        <v>1</v>
      </c>
      <c r="B41" s="25" t="s">
        <v>46</v>
      </c>
      <c r="C41" s="26"/>
      <c r="D41" s="26"/>
      <c r="E41" s="26"/>
      <c r="F41" s="26"/>
      <c r="G41" s="26"/>
      <c r="H41" s="26"/>
      <c r="I41" s="23"/>
      <c r="J41" s="23"/>
      <c r="K41" s="23"/>
    </row>
    <row r="42" spans="1:11" ht="26.25" customHeight="1" x14ac:dyDescent="0.2">
      <c r="A42" s="24">
        <v>2</v>
      </c>
      <c r="B42" s="25" t="s">
        <v>47</v>
      </c>
      <c r="C42" s="26"/>
      <c r="D42" s="26"/>
      <c r="E42" s="26"/>
      <c r="F42" s="26"/>
      <c r="G42" s="26"/>
      <c r="H42" s="26"/>
      <c r="I42" s="23"/>
      <c r="J42" s="23"/>
      <c r="K42" s="23"/>
    </row>
    <row r="43" spans="1:11" ht="35.25" customHeight="1" x14ac:dyDescent="0.2">
      <c r="A43" s="24">
        <v>3</v>
      </c>
      <c r="B43" s="25" t="s">
        <v>48</v>
      </c>
      <c r="C43" s="26"/>
      <c r="D43" s="26"/>
      <c r="E43" s="26"/>
      <c r="F43" s="26"/>
      <c r="G43" s="26"/>
      <c r="H43" s="26"/>
      <c r="I43" s="23"/>
      <c r="J43" s="23"/>
      <c r="K43" s="23"/>
    </row>
    <row r="44" spans="1:11" ht="12" customHeight="1" x14ac:dyDescent="0.2">
      <c r="A44" s="27"/>
      <c r="B44" s="8"/>
      <c r="C44" s="8"/>
      <c r="D44" s="8"/>
      <c r="E44" s="8"/>
      <c r="F44" s="8"/>
      <c r="G44" s="8"/>
      <c r="H44" s="8"/>
      <c r="I44" s="23"/>
      <c r="J44" s="23"/>
      <c r="K44" s="23"/>
    </row>
    <row r="45" spans="1:11" ht="18" customHeight="1" x14ac:dyDescent="0.2">
      <c r="A45" s="15" t="s">
        <v>49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4.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23.25" customHeight="1" x14ac:dyDescent="0.2">
      <c r="A47" s="15" t="s">
        <v>50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5.2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20" ht="18" customHeight="1" x14ac:dyDescent="0.2">
      <c r="A49" s="21" t="s">
        <v>44</v>
      </c>
      <c r="B49" s="22" t="s">
        <v>51</v>
      </c>
      <c r="C49" s="22"/>
      <c r="D49" s="22"/>
      <c r="E49" s="22"/>
      <c r="F49" s="22"/>
      <c r="G49" s="22"/>
      <c r="H49" s="22"/>
      <c r="I49" s="23"/>
      <c r="J49" s="23"/>
      <c r="K49" s="23"/>
    </row>
    <row r="50" spans="1:20" ht="23.25" customHeight="1" x14ac:dyDescent="0.2">
      <c r="A50" s="28">
        <v>1</v>
      </c>
      <c r="B50" s="29" t="s">
        <v>52</v>
      </c>
      <c r="C50" s="30"/>
      <c r="D50" s="30"/>
      <c r="E50" s="30"/>
      <c r="F50" s="30"/>
      <c r="G50" s="30"/>
      <c r="H50" s="31"/>
      <c r="I50" s="23"/>
      <c r="J50" s="23"/>
      <c r="K50" s="23"/>
    </row>
    <row r="51" spans="1:20" ht="23.25" customHeight="1" x14ac:dyDescent="0.2">
      <c r="A51" s="28">
        <v>2</v>
      </c>
      <c r="B51" s="29" t="s">
        <v>53</v>
      </c>
      <c r="C51" s="30"/>
      <c r="D51" s="30"/>
      <c r="E51" s="30"/>
      <c r="F51" s="30"/>
      <c r="G51" s="30"/>
      <c r="H51" s="31"/>
      <c r="I51" s="23"/>
      <c r="J51" s="23"/>
      <c r="K51" s="23"/>
    </row>
    <row r="52" spans="1:20" ht="23.25" customHeight="1" x14ac:dyDescent="0.2">
      <c r="A52" s="28">
        <v>3</v>
      </c>
      <c r="B52" s="29" t="s">
        <v>54</v>
      </c>
      <c r="C52" s="30"/>
      <c r="D52" s="30"/>
      <c r="E52" s="30"/>
      <c r="F52" s="30"/>
      <c r="G52" s="30"/>
      <c r="H52" s="31"/>
      <c r="I52" s="23"/>
      <c r="J52" s="23"/>
      <c r="K52" s="23"/>
    </row>
    <row r="53" spans="1:20" ht="23.25" customHeight="1" x14ac:dyDescent="0.2">
      <c r="A53" s="28">
        <v>4</v>
      </c>
      <c r="B53" s="29" t="s">
        <v>55</v>
      </c>
      <c r="C53" s="30"/>
      <c r="D53" s="30"/>
      <c r="E53" s="30"/>
      <c r="F53" s="30"/>
      <c r="G53" s="30"/>
      <c r="H53" s="31"/>
      <c r="I53" s="23"/>
      <c r="J53" s="23"/>
      <c r="K53" s="23"/>
    </row>
    <row r="54" spans="1:20" ht="23.25" customHeight="1" x14ac:dyDescent="0.2">
      <c r="A54" s="28">
        <v>5</v>
      </c>
      <c r="B54" s="29" t="s">
        <v>56</v>
      </c>
      <c r="C54" s="30"/>
      <c r="D54" s="30"/>
      <c r="E54" s="30"/>
      <c r="F54" s="30"/>
      <c r="G54" s="30"/>
      <c r="H54" s="31"/>
      <c r="I54" s="23"/>
      <c r="J54" s="23"/>
      <c r="K54" s="23"/>
    </row>
    <row r="55" spans="1:20" ht="9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20" ht="15.75" x14ac:dyDescent="0.2">
      <c r="A56" s="15" t="s">
        <v>57</v>
      </c>
      <c r="B56" s="15"/>
      <c r="C56" s="15"/>
      <c r="D56" s="15"/>
      <c r="E56" s="15"/>
      <c r="F56" s="15"/>
      <c r="G56" s="15"/>
      <c r="H56" s="15"/>
      <c r="I56" s="23"/>
      <c r="J56" s="23"/>
      <c r="K56" s="23"/>
    </row>
    <row r="57" spans="1:20" ht="3" customHeight="1" x14ac:dyDescent="0.2">
      <c r="A57" s="32" t="s">
        <v>58</v>
      </c>
      <c r="B57" s="32"/>
      <c r="C57" s="32"/>
      <c r="D57" s="32"/>
      <c r="E57" s="32"/>
      <c r="F57" s="32"/>
      <c r="G57" s="32"/>
      <c r="H57" s="32"/>
      <c r="I57" s="32"/>
      <c r="J57" s="11"/>
      <c r="K57" s="11"/>
    </row>
    <row r="58" spans="1:20" s="36" customFormat="1" ht="47.25" customHeight="1" x14ac:dyDescent="0.2">
      <c r="A58" s="33" t="s">
        <v>44</v>
      </c>
      <c r="B58" s="22" t="s">
        <v>59</v>
      </c>
      <c r="C58" s="22"/>
      <c r="D58" s="22" t="s">
        <v>60</v>
      </c>
      <c r="E58" s="22"/>
      <c r="F58" s="22" t="s">
        <v>61</v>
      </c>
      <c r="G58" s="22"/>
      <c r="H58" s="22" t="s">
        <v>62</v>
      </c>
      <c r="I58" s="22"/>
      <c r="J58" s="34"/>
      <c r="K58" s="35"/>
    </row>
    <row r="59" spans="1:20" ht="15.75" x14ac:dyDescent="0.2">
      <c r="A59" s="37">
        <v>1</v>
      </c>
      <c r="B59" s="38">
        <v>2</v>
      </c>
      <c r="C59" s="38"/>
      <c r="D59" s="38">
        <v>3</v>
      </c>
      <c r="E59" s="38"/>
      <c r="F59" s="38">
        <v>4</v>
      </c>
      <c r="G59" s="38"/>
      <c r="H59" s="38">
        <v>5</v>
      </c>
      <c r="I59" s="38"/>
      <c r="J59" s="39"/>
      <c r="K59" s="23"/>
    </row>
    <row r="60" spans="1:20" ht="34.5" customHeight="1" x14ac:dyDescent="0.2">
      <c r="A60" s="40">
        <v>1</v>
      </c>
      <c r="B60" s="26" t="s">
        <v>63</v>
      </c>
      <c r="C60" s="26"/>
      <c r="D60" s="41">
        <f>499584950-90841+5333481.67+(1619.2+28550.67+8146.6)+(26350+49953+59807)+(2822220+1315998.74)+566233.94+(250000-811350.34-172104-15273600-2082800+9410.35)+49998+30000</f>
        <v>491706023.83000004</v>
      </c>
      <c r="E60" s="41"/>
      <c r="F60" s="42">
        <f>27280530+557954.04+45622-48998+43293</f>
        <v>27878401.039999999</v>
      </c>
      <c r="G60" s="42"/>
      <c r="H60" s="41">
        <f>SUM(D60:G60)</f>
        <v>519584424.87000006</v>
      </c>
      <c r="I60" s="41"/>
      <c r="J60" s="43"/>
      <c r="K60" s="23"/>
      <c r="M60" s="44"/>
    </row>
    <row r="61" spans="1:20" ht="36" customHeight="1" x14ac:dyDescent="0.2">
      <c r="A61" s="40">
        <v>2</v>
      </c>
      <c r="B61" s="26" t="s">
        <v>64</v>
      </c>
      <c r="C61" s="26"/>
      <c r="D61" s="41">
        <f>36208005-76303-289000-173248-213870-49998-30000</f>
        <v>35375586</v>
      </c>
      <c r="E61" s="41"/>
      <c r="F61" s="42">
        <f>41264765.96-45622-43293</f>
        <v>41175850.960000001</v>
      </c>
      <c r="G61" s="42"/>
      <c r="H61" s="41">
        <f t="shared" ref="H61:H63" si="0">SUM(D61:G61)</f>
        <v>76551436.960000008</v>
      </c>
      <c r="I61" s="41"/>
      <c r="J61" s="43"/>
      <c r="K61" s="23"/>
      <c r="L61" s="44"/>
      <c r="M61" s="44"/>
    </row>
    <row r="62" spans="1:20" ht="34.5" customHeight="1" x14ac:dyDescent="0.2">
      <c r="A62" s="40">
        <v>3</v>
      </c>
      <c r="B62" s="26" t="s">
        <v>65</v>
      </c>
      <c r="C62" s="26"/>
      <c r="D62" s="45"/>
      <c r="E62" s="45"/>
      <c r="F62" s="42">
        <f>1505804+455742.02+73552.38</f>
        <v>2035098.4</v>
      </c>
      <c r="G62" s="42"/>
      <c r="H62" s="41">
        <f t="shared" si="0"/>
        <v>2035098.4</v>
      </c>
      <c r="I62" s="41"/>
      <c r="J62" s="43"/>
      <c r="K62" s="23"/>
      <c r="L62" s="46"/>
      <c r="M62" s="46"/>
      <c r="O62" s="47"/>
    </row>
    <row r="63" spans="1:20" ht="34.5" customHeight="1" x14ac:dyDescent="0.2">
      <c r="A63" s="40">
        <v>4</v>
      </c>
      <c r="B63" s="26" t="s">
        <v>66</v>
      </c>
      <c r="C63" s="26"/>
      <c r="D63" s="45"/>
      <c r="E63" s="45"/>
      <c r="F63" s="42">
        <f>1755960+26300-10000+(1100000+198370+15500+48998)</f>
        <v>3135128</v>
      </c>
      <c r="G63" s="42"/>
      <c r="H63" s="41">
        <f t="shared" si="0"/>
        <v>3135128</v>
      </c>
      <c r="I63" s="41"/>
      <c r="J63" s="43"/>
      <c r="K63" s="23"/>
      <c r="L63" s="46"/>
      <c r="M63" s="46"/>
      <c r="O63" s="48"/>
      <c r="P63" s="48"/>
      <c r="Q63" s="48"/>
      <c r="R63" s="48"/>
      <c r="S63" s="48"/>
      <c r="T63" s="48"/>
    </row>
    <row r="64" spans="1:20" ht="15.75" x14ac:dyDescent="0.2">
      <c r="A64" s="49" t="s">
        <v>67</v>
      </c>
      <c r="B64" s="49"/>
      <c r="C64" s="49"/>
      <c r="D64" s="41">
        <f>SUM(D60:D63)</f>
        <v>527081609.83000004</v>
      </c>
      <c r="E64" s="41"/>
      <c r="F64" s="41">
        <f>SUM(F60:F63)</f>
        <v>74224478.400000006</v>
      </c>
      <c r="G64" s="41"/>
      <c r="H64" s="50">
        <f>SUM(H60:H63)</f>
        <v>601306088.23000002</v>
      </c>
      <c r="I64" s="50"/>
      <c r="J64" s="23"/>
      <c r="K64" s="23"/>
      <c r="O64" s="48"/>
      <c r="P64" s="48"/>
      <c r="Q64" s="48"/>
      <c r="R64" s="48"/>
      <c r="S64" s="48"/>
      <c r="T64" s="48"/>
    </row>
    <row r="65" spans="1:20" ht="15.75" customHeight="1" x14ac:dyDescent="0.2">
      <c r="A65" s="23"/>
      <c r="B65" s="8"/>
      <c r="C65" s="23"/>
      <c r="D65" s="51"/>
      <c r="E65" s="51"/>
      <c r="F65" s="51"/>
      <c r="G65" s="51"/>
      <c r="H65" s="51"/>
      <c r="I65" s="51"/>
      <c r="J65" s="23"/>
      <c r="K65" s="23"/>
      <c r="O65" s="48"/>
      <c r="P65" s="48"/>
      <c r="Q65" s="48"/>
      <c r="R65" s="48"/>
      <c r="S65" s="48"/>
      <c r="T65" s="48"/>
    </row>
    <row r="66" spans="1:20" ht="15.75" x14ac:dyDescent="0.2">
      <c r="A66" s="15" t="s">
        <v>68</v>
      </c>
      <c r="B66" s="15"/>
      <c r="C66" s="15"/>
      <c r="D66" s="15"/>
      <c r="E66" s="15"/>
      <c r="F66" s="15"/>
      <c r="G66" s="15"/>
      <c r="H66" s="15"/>
      <c r="I66" s="23"/>
      <c r="J66" s="23"/>
      <c r="K66" s="23"/>
      <c r="O66" s="48"/>
      <c r="P66" s="48"/>
      <c r="Q66" s="48"/>
      <c r="R66" s="48"/>
      <c r="S66" s="48"/>
      <c r="T66" s="48"/>
    </row>
    <row r="67" spans="1:20" ht="16.5" customHeight="1" x14ac:dyDescent="0.2">
      <c r="A67" s="32" t="s">
        <v>58</v>
      </c>
      <c r="B67" s="32"/>
      <c r="C67" s="32"/>
      <c r="D67" s="32"/>
      <c r="E67" s="32"/>
      <c r="F67" s="32"/>
      <c r="G67" s="32"/>
      <c r="H67" s="32"/>
      <c r="I67" s="32"/>
      <c r="J67" s="11"/>
      <c r="K67" s="11"/>
      <c r="P67" s="52"/>
      <c r="Q67" s="52"/>
      <c r="R67" s="52"/>
      <c r="S67" s="52"/>
      <c r="T67" s="52"/>
    </row>
    <row r="68" spans="1:20" ht="31.5" customHeight="1" x14ac:dyDescent="0.2">
      <c r="A68" s="22" t="s">
        <v>69</v>
      </c>
      <c r="B68" s="22"/>
      <c r="C68" s="22"/>
      <c r="D68" s="22" t="s">
        <v>60</v>
      </c>
      <c r="E68" s="22"/>
      <c r="F68" s="22" t="s">
        <v>61</v>
      </c>
      <c r="G68" s="22"/>
      <c r="H68" s="22" t="s">
        <v>62</v>
      </c>
      <c r="I68" s="22"/>
      <c r="J68" s="23"/>
      <c r="K68" s="23"/>
      <c r="M68" s="44"/>
      <c r="P68" s="52"/>
      <c r="Q68" s="52"/>
      <c r="R68" s="52"/>
      <c r="S68" s="52"/>
      <c r="T68" s="52"/>
    </row>
    <row r="69" spans="1:20" ht="16.5" customHeight="1" x14ac:dyDescent="0.2">
      <c r="A69" s="38">
        <v>1</v>
      </c>
      <c r="B69" s="38"/>
      <c r="C69" s="38"/>
      <c r="D69" s="38">
        <v>2</v>
      </c>
      <c r="E69" s="38"/>
      <c r="F69" s="38">
        <v>3</v>
      </c>
      <c r="G69" s="38"/>
      <c r="H69" s="38">
        <v>4</v>
      </c>
      <c r="I69" s="38"/>
      <c r="J69" s="23"/>
      <c r="K69" s="23"/>
      <c r="P69" s="53"/>
      <c r="Q69" s="53"/>
      <c r="R69" s="53"/>
      <c r="S69" s="53"/>
      <c r="T69" s="53"/>
    </row>
    <row r="70" spans="1:20" ht="44.25" customHeight="1" x14ac:dyDescent="0.2">
      <c r="A70" s="29" t="s">
        <v>70</v>
      </c>
      <c r="B70" s="30"/>
      <c r="C70" s="31"/>
      <c r="D70" s="54">
        <f>D64</f>
        <v>527081609.83000004</v>
      </c>
      <c r="E70" s="54"/>
      <c r="F70" s="54">
        <f>F64</f>
        <v>74224478.400000006</v>
      </c>
      <c r="G70" s="54"/>
      <c r="H70" s="54">
        <f>F70+D70</f>
        <v>601306088.23000002</v>
      </c>
      <c r="I70" s="54"/>
      <c r="J70" s="23"/>
      <c r="K70" s="23"/>
    </row>
    <row r="71" spans="1:20" ht="26.25" customHeight="1" x14ac:dyDescent="0.2">
      <c r="A71" s="55" t="s">
        <v>67</v>
      </c>
      <c r="B71" s="56"/>
      <c r="C71" s="56"/>
      <c r="D71" s="57">
        <f>D70</f>
        <v>527081609.83000004</v>
      </c>
      <c r="E71" s="57"/>
      <c r="F71" s="57">
        <f>F70</f>
        <v>74224478.400000006</v>
      </c>
      <c r="G71" s="57"/>
      <c r="H71" s="54">
        <f>SUM(H70:H70)</f>
        <v>601306088.23000002</v>
      </c>
      <c r="I71" s="54"/>
      <c r="J71" s="23"/>
      <c r="K71" s="23"/>
    </row>
    <row r="72" spans="1:20" ht="15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20" ht="17.25" customHeight="1" x14ac:dyDescent="0.2">
      <c r="A73" s="15" t="s">
        <v>71</v>
      </c>
      <c r="B73" s="15"/>
      <c r="C73" s="15"/>
      <c r="D73" s="15"/>
      <c r="E73" s="15"/>
      <c r="F73" s="15"/>
      <c r="G73" s="15"/>
      <c r="H73" s="15"/>
      <c r="I73" s="23"/>
      <c r="J73" s="23"/>
      <c r="K73" s="23"/>
    </row>
    <row r="74" spans="1:20" ht="49.5" customHeight="1" x14ac:dyDescent="0.2">
      <c r="A74" s="33" t="s">
        <v>44</v>
      </c>
      <c r="B74" s="33" t="s">
        <v>72</v>
      </c>
      <c r="C74" s="33" t="s">
        <v>73</v>
      </c>
      <c r="D74" s="22" t="s">
        <v>74</v>
      </c>
      <c r="E74" s="22"/>
      <c r="F74" s="22" t="s">
        <v>60</v>
      </c>
      <c r="G74" s="22"/>
      <c r="H74" s="22" t="s">
        <v>61</v>
      </c>
      <c r="I74" s="22"/>
      <c r="J74" s="22" t="s">
        <v>62</v>
      </c>
      <c r="K74" s="22"/>
    </row>
    <row r="75" spans="1:20" s="36" customFormat="1" ht="21.95" customHeight="1" x14ac:dyDescent="0.2">
      <c r="A75" s="37">
        <v>1</v>
      </c>
      <c r="B75" s="37">
        <v>2</v>
      </c>
      <c r="C75" s="37">
        <v>3</v>
      </c>
      <c r="D75" s="38">
        <v>4</v>
      </c>
      <c r="E75" s="38"/>
      <c r="F75" s="38">
        <v>5</v>
      </c>
      <c r="G75" s="38"/>
      <c r="H75" s="38">
        <v>6</v>
      </c>
      <c r="I75" s="38"/>
      <c r="J75" s="38">
        <v>7</v>
      </c>
      <c r="K75" s="58"/>
    </row>
    <row r="76" spans="1:20" ht="21.75" customHeight="1" x14ac:dyDescent="0.2">
      <c r="A76" s="40">
        <v>1</v>
      </c>
      <c r="B76" s="59" t="s">
        <v>75</v>
      </c>
      <c r="C76" s="60"/>
      <c r="D76" s="58"/>
      <c r="E76" s="58"/>
      <c r="F76" s="58"/>
      <c r="G76" s="58"/>
      <c r="H76" s="58"/>
      <c r="I76" s="58"/>
      <c r="J76" s="58"/>
      <c r="K76" s="58"/>
    </row>
    <row r="77" spans="1:20" ht="36" customHeight="1" x14ac:dyDescent="0.2">
      <c r="A77" s="61"/>
      <c r="B77" s="62" t="s">
        <v>76</v>
      </c>
      <c r="C77" s="62" t="s">
        <v>77</v>
      </c>
      <c r="D77" s="26" t="s">
        <v>78</v>
      </c>
      <c r="E77" s="26"/>
      <c r="F77" s="63">
        <v>59</v>
      </c>
      <c r="G77" s="63"/>
      <c r="H77" s="58"/>
      <c r="I77" s="58"/>
      <c r="J77" s="63">
        <v>59</v>
      </c>
      <c r="K77" s="63"/>
    </row>
    <row r="78" spans="1:20" ht="35.85" customHeight="1" x14ac:dyDescent="0.2">
      <c r="A78" s="61"/>
      <c r="B78" s="62" t="s">
        <v>79</v>
      </c>
      <c r="C78" s="62" t="s">
        <v>77</v>
      </c>
      <c r="D78" s="26" t="s">
        <v>78</v>
      </c>
      <c r="E78" s="26"/>
      <c r="F78" s="63">
        <v>461</v>
      </c>
      <c r="G78" s="63"/>
      <c r="H78" s="58"/>
      <c r="I78" s="58"/>
      <c r="J78" s="63">
        <f t="shared" ref="J78:J106" si="1">F78+H78</f>
        <v>461</v>
      </c>
      <c r="K78" s="63"/>
    </row>
    <row r="79" spans="1:20" ht="35.85" customHeight="1" x14ac:dyDescent="0.2">
      <c r="A79" s="64"/>
      <c r="B79" s="62" t="s">
        <v>80</v>
      </c>
      <c r="C79" s="62" t="s">
        <v>77</v>
      </c>
      <c r="D79" s="26" t="s">
        <v>81</v>
      </c>
      <c r="E79" s="26"/>
      <c r="F79" s="65">
        <v>2998.53</v>
      </c>
      <c r="G79" s="65"/>
      <c r="H79" s="65">
        <v>124.21</v>
      </c>
      <c r="I79" s="65"/>
      <c r="J79" s="65">
        <f t="shared" si="1"/>
        <v>3122.7400000000002</v>
      </c>
      <c r="K79" s="65"/>
    </row>
    <row r="80" spans="1:20" ht="32.25" customHeight="1" x14ac:dyDescent="0.2">
      <c r="A80" s="64"/>
      <c r="B80" s="62" t="s">
        <v>82</v>
      </c>
      <c r="C80" s="62" t="s">
        <v>77</v>
      </c>
      <c r="D80" s="26" t="s">
        <v>81</v>
      </c>
      <c r="E80" s="26"/>
      <c r="F80" s="65">
        <f>1487.93+4.36+3+1</f>
        <v>1496.29</v>
      </c>
      <c r="G80" s="65"/>
      <c r="H80" s="65">
        <v>123.71</v>
      </c>
      <c r="I80" s="65"/>
      <c r="J80" s="65">
        <f t="shared" si="1"/>
        <v>1620</v>
      </c>
      <c r="K80" s="65"/>
    </row>
    <row r="81" spans="1:12" ht="31.5" customHeight="1" x14ac:dyDescent="0.2">
      <c r="A81" s="64"/>
      <c r="B81" s="66" t="s">
        <v>83</v>
      </c>
      <c r="C81" s="62" t="s">
        <v>77</v>
      </c>
      <c r="D81" s="26" t="s">
        <v>81</v>
      </c>
      <c r="E81" s="26"/>
      <c r="F81" s="65">
        <v>234</v>
      </c>
      <c r="G81" s="65"/>
      <c r="H81" s="65">
        <v>0.5</v>
      </c>
      <c r="I81" s="65"/>
      <c r="J81" s="65">
        <f t="shared" si="1"/>
        <v>234.5</v>
      </c>
      <c r="K81" s="65"/>
    </row>
    <row r="82" spans="1:12" ht="35.25" customHeight="1" x14ac:dyDescent="0.2">
      <c r="A82" s="64"/>
      <c r="B82" s="66" t="s">
        <v>84</v>
      </c>
      <c r="C82" s="62" t="s">
        <v>77</v>
      </c>
      <c r="D82" s="26" t="s">
        <v>81</v>
      </c>
      <c r="E82" s="26"/>
      <c r="F82" s="65">
        <v>1268.24</v>
      </c>
      <c r="G82" s="65"/>
      <c r="H82" s="65"/>
      <c r="I82" s="65"/>
      <c r="J82" s="65">
        <f t="shared" si="1"/>
        <v>1268.24</v>
      </c>
      <c r="K82" s="65"/>
    </row>
    <row r="83" spans="1:12" ht="22.5" customHeight="1" x14ac:dyDescent="0.2">
      <c r="A83" s="61">
        <v>2</v>
      </c>
      <c r="B83" s="67" t="s">
        <v>85</v>
      </c>
      <c r="C83" s="62"/>
      <c r="D83" s="26"/>
      <c r="E83" s="26"/>
      <c r="F83" s="68"/>
      <c r="G83" s="68"/>
      <c r="H83" s="69"/>
      <c r="I83" s="69"/>
      <c r="J83" s="70"/>
      <c r="K83" s="71"/>
    </row>
    <row r="84" spans="1:12" ht="60.75" customHeight="1" x14ac:dyDescent="0.2">
      <c r="A84" s="72"/>
      <c r="B84" s="73" t="s">
        <v>86</v>
      </c>
      <c r="C84" s="73" t="s">
        <v>87</v>
      </c>
      <c r="D84" s="74" t="s">
        <v>78</v>
      </c>
      <c r="E84" s="74"/>
      <c r="F84" s="75">
        <v>12459</v>
      </c>
      <c r="G84" s="75"/>
      <c r="H84" s="75"/>
      <c r="I84" s="75"/>
      <c r="J84" s="75">
        <f t="shared" ref="J84:J86" si="2">F84+H84</f>
        <v>12459</v>
      </c>
      <c r="K84" s="75"/>
    </row>
    <row r="85" spans="1:12" ht="40.5" customHeight="1" x14ac:dyDescent="0.2">
      <c r="A85" s="61"/>
      <c r="B85" s="73" t="s">
        <v>88</v>
      </c>
      <c r="C85" s="62" t="s">
        <v>87</v>
      </c>
      <c r="D85" s="29" t="s">
        <v>89</v>
      </c>
      <c r="E85" s="31"/>
      <c r="F85" s="76">
        <v>4992</v>
      </c>
      <c r="G85" s="77"/>
      <c r="H85" s="76"/>
      <c r="I85" s="77"/>
      <c r="J85" s="76">
        <f t="shared" si="2"/>
        <v>4992</v>
      </c>
      <c r="K85" s="77"/>
    </row>
    <row r="86" spans="1:12" ht="40.5" customHeight="1" x14ac:dyDescent="0.2">
      <c r="A86" s="61"/>
      <c r="B86" s="73" t="s">
        <v>90</v>
      </c>
      <c r="C86" s="62" t="s">
        <v>87</v>
      </c>
      <c r="D86" s="29" t="s">
        <v>89</v>
      </c>
      <c r="E86" s="31"/>
      <c r="F86" s="76">
        <f>F84-F85</f>
        <v>7467</v>
      </c>
      <c r="G86" s="77"/>
      <c r="H86" s="76"/>
      <c r="I86" s="77"/>
      <c r="J86" s="76">
        <f t="shared" si="2"/>
        <v>7467</v>
      </c>
      <c r="K86" s="77"/>
    </row>
    <row r="87" spans="1:12" ht="40.5" customHeight="1" x14ac:dyDescent="0.2">
      <c r="A87" s="61"/>
      <c r="B87" s="62" t="s">
        <v>91</v>
      </c>
      <c r="C87" s="62" t="s">
        <v>77</v>
      </c>
      <c r="D87" s="29" t="s">
        <v>92</v>
      </c>
      <c r="E87" s="31"/>
      <c r="F87" s="76">
        <v>237</v>
      </c>
      <c r="G87" s="77"/>
      <c r="H87" s="78"/>
      <c r="I87" s="79"/>
      <c r="J87" s="76">
        <v>237</v>
      </c>
      <c r="K87" s="77"/>
    </row>
    <row r="88" spans="1:12" ht="40.5" customHeight="1" x14ac:dyDescent="0.2">
      <c r="A88" s="61"/>
      <c r="B88" s="62" t="s">
        <v>93</v>
      </c>
      <c r="C88" s="62" t="s">
        <v>94</v>
      </c>
      <c r="D88" s="29" t="s">
        <v>92</v>
      </c>
      <c r="E88" s="31"/>
      <c r="F88" s="80">
        <v>19.600000000000001</v>
      </c>
      <c r="G88" s="81"/>
      <c r="H88" s="80">
        <v>29.4</v>
      </c>
      <c r="I88" s="81"/>
      <c r="J88" s="82">
        <f>F88+H88</f>
        <v>49</v>
      </c>
      <c r="K88" s="83"/>
    </row>
    <row r="89" spans="1:12" ht="40.5" customHeight="1" x14ac:dyDescent="0.2">
      <c r="A89" s="84"/>
      <c r="B89" s="62" t="s">
        <v>95</v>
      </c>
      <c r="C89" s="62" t="s">
        <v>94</v>
      </c>
      <c r="D89" s="29" t="s">
        <v>92</v>
      </c>
      <c r="E89" s="31"/>
      <c r="F89" s="82">
        <v>19.600000000000001</v>
      </c>
      <c r="G89" s="83"/>
      <c r="H89" s="82">
        <v>29.4</v>
      </c>
      <c r="I89" s="83"/>
      <c r="J89" s="82">
        <f>F89+H89</f>
        <v>49</v>
      </c>
      <c r="K89" s="83"/>
    </row>
    <row r="90" spans="1:12" ht="40.5" customHeight="1" x14ac:dyDescent="0.2">
      <c r="A90" s="61"/>
      <c r="B90" s="62" t="s">
        <v>96</v>
      </c>
      <c r="C90" s="62" t="s">
        <v>94</v>
      </c>
      <c r="D90" s="29" t="s">
        <v>92</v>
      </c>
      <c r="E90" s="31"/>
      <c r="F90" s="82">
        <v>16.8</v>
      </c>
      <c r="G90" s="83"/>
      <c r="H90" s="82">
        <v>25.2</v>
      </c>
      <c r="I90" s="83"/>
      <c r="J90" s="82">
        <f>F90+H90</f>
        <v>42</v>
      </c>
      <c r="K90" s="83"/>
    </row>
    <row r="91" spans="1:12" s="85" customFormat="1" ht="106.5" customHeight="1" x14ac:dyDescent="0.2">
      <c r="A91" s="64"/>
      <c r="B91" s="62" t="s">
        <v>97</v>
      </c>
      <c r="C91" s="62" t="s">
        <v>94</v>
      </c>
      <c r="D91" s="29" t="s">
        <v>98</v>
      </c>
      <c r="E91" s="31"/>
      <c r="F91" s="82"/>
      <c r="G91" s="83"/>
      <c r="H91" s="76">
        <v>5</v>
      </c>
      <c r="I91" s="77"/>
      <c r="J91" s="76">
        <f>H91</f>
        <v>5</v>
      </c>
      <c r="K91" s="77"/>
    </row>
    <row r="92" spans="1:12" s="85" customFormat="1" ht="114.75" customHeight="1" x14ac:dyDescent="0.2">
      <c r="A92" s="64"/>
      <c r="B92" s="62" t="s">
        <v>99</v>
      </c>
      <c r="C92" s="62" t="s">
        <v>94</v>
      </c>
      <c r="D92" s="29" t="s">
        <v>100</v>
      </c>
      <c r="E92" s="31"/>
      <c r="F92" s="86">
        <v>10</v>
      </c>
      <c r="G92" s="87"/>
      <c r="H92" s="76">
        <v>1</v>
      </c>
      <c r="I92" s="77"/>
      <c r="J92" s="88">
        <v>10</v>
      </c>
      <c r="K92" s="89"/>
    </row>
    <row r="93" spans="1:12" s="85" customFormat="1" ht="121.5" customHeight="1" x14ac:dyDescent="0.2">
      <c r="A93" s="84"/>
      <c r="B93" s="90" t="s">
        <v>101</v>
      </c>
      <c r="C93" s="90" t="s">
        <v>77</v>
      </c>
      <c r="D93" s="91" t="s">
        <v>102</v>
      </c>
      <c r="E93" s="91"/>
      <c r="F93" s="86">
        <v>30</v>
      </c>
      <c r="G93" s="87"/>
      <c r="H93" s="88"/>
      <c r="I93" s="89"/>
      <c r="J93" s="88">
        <f t="shared" ref="J93:J94" si="3">F93+H93</f>
        <v>30</v>
      </c>
      <c r="K93" s="89"/>
    </row>
    <row r="94" spans="1:12" s="85" customFormat="1" ht="101.25" customHeight="1" x14ac:dyDescent="0.2">
      <c r="A94" s="84"/>
      <c r="B94" s="90" t="s">
        <v>103</v>
      </c>
      <c r="C94" s="90" t="s">
        <v>77</v>
      </c>
      <c r="D94" s="91" t="s">
        <v>104</v>
      </c>
      <c r="E94" s="91"/>
      <c r="F94" s="86">
        <v>12</v>
      </c>
      <c r="G94" s="87"/>
      <c r="H94" s="88"/>
      <c r="I94" s="89"/>
      <c r="J94" s="88">
        <f t="shared" si="3"/>
        <v>12</v>
      </c>
      <c r="K94" s="89"/>
      <c r="L94" s="92"/>
    </row>
    <row r="95" spans="1:12" ht="25.5" customHeight="1" x14ac:dyDescent="0.2">
      <c r="A95" s="61">
        <v>4</v>
      </c>
      <c r="B95" s="59" t="s">
        <v>105</v>
      </c>
      <c r="C95" s="62"/>
      <c r="D95" s="26"/>
      <c r="E95" s="93"/>
      <c r="F95" s="68"/>
      <c r="G95" s="68"/>
      <c r="H95" s="68"/>
      <c r="I95" s="68"/>
      <c r="J95" s="68"/>
      <c r="K95" s="68"/>
    </row>
    <row r="96" spans="1:12" s="85" customFormat="1" ht="62.25" customHeight="1" x14ac:dyDescent="0.2">
      <c r="A96" s="64"/>
      <c r="B96" s="62" t="s">
        <v>106</v>
      </c>
      <c r="C96" s="62" t="s">
        <v>94</v>
      </c>
      <c r="D96" s="26" t="s">
        <v>92</v>
      </c>
      <c r="E96" s="26"/>
      <c r="F96" s="65">
        <f>ROUND(D64/F84,2)</f>
        <v>42305.29</v>
      </c>
      <c r="G96" s="65"/>
      <c r="H96" s="94">
        <f>ROUND(F64/F84,2)</f>
        <v>5957.5</v>
      </c>
      <c r="I96" s="94"/>
      <c r="J96" s="65">
        <f>ROUND(F96+H96,2)</f>
        <v>48262.79</v>
      </c>
      <c r="K96" s="65"/>
    </row>
    <row r="97" spans="1:14" ht="36" customHeight="1" x14ac:dyDescent="0.2">
      <c r="A97" s="61"/>
      <c r="B97" s="62" t="s">
        <v>107</v>
      </c>
      <c r="C97" s="62" t="s">
        <v>87</v>
      </c>
      <c r="D97" s="26" t="s">
        <v>92</v>
      </c>
      <c r="E97" s="26"/>
      <c r="F97" s="94">
        <f>F84/F80</f>
        <v>8.32659444359048</v>
      </c>
      <c r="G97" s="94"/>
      <c r="H97" s="68"/>
      <c r="I97" s="68"/>
      <c r="J97" s="68">
        <f t="shared" ref="J97:J102" si="4">F97+H97</f>
        <v>8.32659444359048</v>
      </c>
      <c r="K97" s="68"/>
    </row>
    <row r="98" spans="1:14" ht="36" customHeight="1" x14ac:dyDescent="0.2">
      <c r="A98" s="61"/>
      <c r="B98" s="62" t="s">
        <v>108</v>
      </c>
      <c r="C98" s="62" t="s">
        <v>87</v>
      </c>
      <c r="D98" s="26" t="s">
        <v>92</v>
      </c>
      <c r="E98" s="26"/>
      <c r="F98" s="94">
        <f>F84/F79</f>
        <v>4.1550359676241353</v>
      </c>
      <c r="G98" s="94"/>
      <c r="H98" s="68"/>
      <c r="I98" s="68"/>
      <c r="J98" s="68">
        <f t="shared" si="4"/>
        <v>4.1550359676241353</v>
      </c>
      <c r="K98" s="68"/>
    </row>
    <row r="99" spans="1:14" ht="36" customHeight="1" x14ac:dyDescent="0.2">
      <c r="A99" s="61"/>
      <c r="B99" s="62" t="s">
        <v>109</v>
      </c>
      <c r="C99" s="62" t="s">
        <v>94</v>
      </c>
      <c r="D99" s="26" t="s">
        <v>92</v>
      </c>
      <c r="E99" s="26"/>
      <c r="F99" s="94"/>
      <c r="G99" s="94"/>
      <c r="H99" s="68">
        <f>F62/H91</f>
        <v>407019.68</v>
      </c>
      <c r="I99" s="68"/>
      <c r="J99" s="68">
        <f t="shared" si="4"/>
        <v>407019.68</v>
      </c>
      <c r="K99" s="68"/>
    </row>
    <row r="100" spans="1:14" ht="36" customHeight="1" x14ac:dyDescent="0.2">
      <c r="A100" s="84"/>
      <c r="B100" s="90" t="s">
        <v>110</v>
      </c>
      <c r="C100" s="62" t="s">
        <v>94</v>
      </c>
      <c r="D100" s="26" t="s">
        <v>92</v>
      </c>
      <c r="E100" s="26"/>
      <c r="F100" s="94">
        <f>860061/10</f>
        <v>86006.1</v>
      </c>
      <c r="G100" s="94"/>
      <c r="H100" s="94">
        <f>10000/1</f>
        <v>10000</v>
      </c>
      <c r="I100" s="94"/>
      <c r="J100" s="65">
        <f t="shared" si="4"/>
        <v>96006.1</v>
      </c>
      <c r="K100" s="65"/>
    </row>
    <row r="101" spans="1:14" ht="114.75" customHeight="1" x14ac:dyDescent="0.2">
      <c r="A101" s="84"/>
      <c r="B101" s="90" t="s">
        <v>111</v>
      </c>
      <c r="C101" s="62" t="s">
        <v>94</v>
      </c>
      <c r="D101" s="26" t="s">
        <v>92</v>
      </c>
      <c r="E101" s="26"/>
      <c r="F101" s="94">
        <f>(6771180.35-172104)/F93</f>
        <v>219969.21166666664</v>
      </c>
      <c r="G101" s="94"/>
      <c r="H101" s="65"/>
      <c r="I101" s="65"/>
      <c r="J101" s="65">
        <f t="shared" si="4"/>
        <v>219969.21166666664</v>
      </c>
      <c r="K101" s="65"/>
    </row>
    <row r="102" spans="1:14" ht="93" customHeight="1" x14ac:dyDescent="0.2">
      <c r="A102" s="84"/>
      <c r="B102" s="90" t="s">
        <v>112</v>
      </c>
      <c r="C102" s="62" t="s">
        <v>94</v>
      </c>
      <c r="D102" s="26" t="s">
        <v>92</v>
      </c>
      <c r="E102" s="26"/>
      <c r="F102" s="94">
        <f>(2900000-811350.34)/12</f>
        <v>174054.13833333334</v>
      </c>
      <c r="G102" s="94"/>
      <c r="H102" s="65"/>
      <c r="I102" s="65"/>
      <c r="J102" s="65">
        <f t="shared" si="4"/>
        <v>174054.13833333334</v>
      </c>
      <c r="K102" s="65"/>
    </row>
    <row r="103" spans="1:14" ht="21.75" customHeight="1" x14ac:dyDescent="0.2">
      <c r="A103" s="61">
        <v>5</v>
      </c>
      <c r="B103" s="59" t="s">
        <v>113</v>
      </c>
      <c r="C103" s="62"/>
      <c r="D103" s="26"/>
      <c r="E103" s="26"/>
      <c r="F103" s="68"/>
      <c r="G103" s="68"/>
      <c r="H103" s="69"/>
      <c r="I103" s="69"/>
      <c r="J103" s="68"/>
      <c r="K103" s="68"/>
    </row>
    <row r="104" spans="1:14" ht="34.15" customHeight="1" x14ac:dyDescent="0.2">
      <c r="A104" s="61"/>
      <c r="B104" s="62" t="s">
        <v>114</v>
      </c>
      <c r="C104" s="62" t="s">
        <v>115</v>
      </c>
      <c r="D104" s="26" t="s">
        <v>89</v>
      </c>
      <c r="E104" s="26"/>
      <c r="F104" s="95">
        <v>97</v>
      </c>
      <c r="G104" s="95"/>
      <c r="H104" s="96"/>
      <c r="I104" s="96"/>
      <c r="J104" s="95">
        <f t="shared" si="1"/>
        <v>97</v>
      </c>
      <c r="K104" s="95"/>
    </row>
    <row r="105" spans="1:14" ht="31.5" customHeight="1" x14ac:dyDescent="0.2">
      <c r="A105" s="61"/>
      <c r="B105" s="62" t="s">
        <v>116</v>
      </c>
      <c r="C105" s="62" t="s">
        <v>115</v>
      </c>
      <c r="D105" s="26" t="s">
        <v>89</v>
      </c>
      <c r="E105" s="26"/>
      <c r="F105" s="97">
        <v>60</v>
      </c>
      <c r="G105" s="98"/>
      <c r="H105" s="76"/>
      <c r="I105" s="77"/>
      <c r="J105" s="95">
        <f t="shared" si="1"/>
        <v>60</v>
      </c>
      <c r="K105" s="95"/>
    </row>
    <row r="106" spans="1:14" ht="35.25" customHeight="1" x14ac:dyDescent="0.2">
      <c r="A106" s="99"/>
      <c r="B106" s="73" t="s">
        <v>117</v>
      </c>
      <c r="C106" s="73" t="s">
        <v>115</v>
      </c>
      <c r="D106" s="74" t="s">
        <v>92</v>
      </c>
      <c r="E106" s="74"/>
      <c r="F106" s="100"/>
      <c r="G106" s="100"/>
      <c r="H106" s="101">
        <v>-30.9</v>
      </c>
      <c r="I106" s="101"/>
      <c r="J106" s="101">
        <f t="shared" si="1"/>
        <v>-30.9</v>
      </c>
      <c r="K106" s="101"/>
    </row>
    <row r="107" spans="1:14" ht="22.5" customHeight="1" x14ac:dyDescent="0.25">
      <c r="A107" s="102" t="s">
        <v>118</v>
      </c>
      <c r="B107" s="102"/>
      <c r="C107" s="103"/>
      <c r="D107" s="103"/>
      <c r="E107" s="103"/>
      <c r="F107" s="103"/>
      <c r="G107" s="103"/>
      <c r="H107" s="103"/>
      <c r="I107" s="103"/>
      <c r="J107" s="103"/>
      <c r="K107" s="103"/>
      <c r="L107" s="104"/>
      <c r="M107" s="104"/>
      <c r="N107" s="104"/>
    </row>
    <row r="108" spans="1:14" ht="24.75" customHeight="1" x14ac:dyDescent="0.25">
      <c r="A108" s="105"/>
      <c r="B108" s="103"/>
      <c r="C108" s="103"/>
      <c r="D108" s="103"/>
      <c r="E108" s="106"/>
      <c r="F108" s="103"/>
      <c r="G108" s="103"/>
      <c r="H108" s="107" t="s">
        <v>119</v>
      </c>
      <c r="I108" s="107"/>
      <c r="J108" s="107"/>
      <c r="K108" s="107"/>
    </row>
    <row r="109" spans="1:14" ht="53.25" customHeight="1" x14ac:dyDescent="0.25">
      <c r="A109" s="102" t="s">
        <v>120</v>
      </c>
      <c r="B109" s="102"/>
      <c r="C109" s="103"/>
      <c r="D109" s="103"/>
      <c r="E109" s="108" t="s">
        <v>121</v>
      </c>
      <c r="F109" s="109"/>
      <c r="G109" s="109"/>
      <c r="H109" s="110" t="s">
        <v>122</v>
      </c>
      <c r="I109" s="110"/>
      <c r="J109" s="110"/>
      <c r="K109" s="110"/>
    </row>
    <row r="110" spans="1:14" s="112" customFormat="1" ht="27" customHeight="1" x14ac:dyDescent="0.25">
      <c r="A110" s="102" t="s">
        <v>123</v>
      </c>
      <c r="B110" s="102"/>
      <c r="C110" s="103"/>
      <c r="D110" s="103"/>
      <c r="E110" s="103"/>
      <c r="F110" s="103"/>
      <c r="G110" s="103"/>
      <c r="H110" s="111"/>
      <c r="I110" s="111"/>
      <c r="J110" s="111"/>
      <c r="K110" s="111"/>
    </row>
    <row r="111" spans="1:14" s="112" customFormat="1" ht="18" customHeight="1" x14ac:dyDescent="0.25">
      <c r="A111" s="105"/>
      <c r="B111" s="103"/>
      <c r="C111" s="103"/>
      <c r="D111" s="103"/>
      <c r="E111" s="106"/>
      <c r="F111" s="103"/>
      <c r="G111" s="103"/>
      <c r="H111" s="113" t="s">
        <v>124</v>
      </c>
      <c r="I111" s="113"/>
      <c r="J111" s="113"/>
      <c r="K111" s="113"/>
    </row>
    <row r="112" spans="1:14" s="112" customFormat="1" ht="48" customHeight="1" x14ac:dyDescent="0.2">
      <c r="A112" s="105" t="s">
        <v>125</v>
      </c>
      <c r="B112" s="103"/>
      <c r="C112" s="105"/>
      <c r="D112" s="103"/>
      <c r="E112" s="108" t="s">
        <v>121</v>
      </c>
      <c r="F112" s="108"/>
      <c r="G112" s="109"/>
      <c r="H112" s="110" t="s">
        <v>122</v>
      </c>
      <c r="I112" s="110"/>
      <c r="J112" s="110"/>
      <c r="K112" s="110"/>
    </row>
    <row r="113" spans="1:11" s="112" customFormat="1" ht="20.25" customHeight="1" x14ac:dyDescent="0.2">
      <c r="A113" s="114"/>
      <c r="B113" s="115" t="s">
        <v>126</v>
      </c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1:11" s="112" customFormat="1" ht="20.25" customHeight="1" x14ac:dyDescent="0.2">
      <c r="A114" s="114"/>
      <c r="B114" s="114" t="s">
        <v>127</v>
      </c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1:11" s="112" customFormat="1" ht="34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</sheetData>
  <mergeCells count="256">
    <mergeCell ref="H111:K111"/>
    <mergeCell ref="H112:K112"/>
    <mergeCell ref="A107:B107"/>
    <mergeCell ref="H108:K108"/>
    <mergeCell ref="A109:B109"/>
    <mergeCell ref="H109:K109"/>
    <mergeCell ref="A110:B110"/>
    <mergeCell ref="H110:K11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1:C71"/>
    <mergeCell ref="D71:E71"/>
    <mergeCell ref="F71:G71"/>
    <mergeCell ref="H71:I71"/>
    <mergeCell ref="A73:H73"/>
    <mergeCell ref="D74:E74"/>
    <mergeCell ref="F74:G74"/>
    <mergeCell ref="H74:I74"/>
    <mergeCell ref="A69:C69"/>
    <mergeCell ref="D69:E69"/>
    <mergeCell ref="F69:G69"/>
    <mergeCell ref="H69:I69"/>
    <mergeCell ref="A70:C70"/>
    <mergeCell ref="D70:E70"/>
    <mergeCell ref="F70:G70"/>
    <mergeCell ref="H70:I70"/>
    <mergeCell ref="A67:I67"/>
    <mergeCell ref="P67:T67"/>
    <mergeCell ref="A68:C68"/>
    <mergeCell ref="D68:E68"/>
    <mergeCell ref="F68:G68"/>
    <mergeCell ref="H68:I68"/>
    <mergeCell ref="P68:T68"/>
    <mergeCell ref="O65:P65"/>
    <mergeCell ref="Q65:R65"/>
    <mergeCell ref="S65:T65"/>
    <mergeCell ref="A66:H66"/>
    <mergeCell ref="O66:P66"/>
    <mergeCell ref="Q66:R66"/>
    <mergeCell ref="S66:T66"/>
    <mergeCell ref="O63:P63"/>
    <mergeCell ref="Q63:R63"/>
    <mergeCell ref="S63:T63"/>
    <mergeCell ref="A64:C64"/>
    <mergeCell ref="D64:E64"/>
    <mergeCell ref="F64:G64"/>
    <mergeCell ref="H64:I64"/>
    <mergeCell ref="O64:P64"/>
    <mergeCell ref="Q64:R64"/>
    <mergeCell ref="S64:T64"/>
    <mergeCell ref="B62:C62"/>
    <mergeCell ref="D62:E62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51:H51"/>
    <mergeCell ref="B52:H52"/>
    <mergeCell ref="B53:H53"/>
    <mergeCell ref="B54:H54"/>
    <mergeCell ref="A56:H56"/>
    <mergeCell ref="A57:I57"/>
    <mergeCell ref="B42:H42"/>
    <mergeCell ref="B43:H43"/>
    <mergeCell ref="A45:K45"/>
    <mergeCell ref="A47:K47"/>
    <mergeCell ref="B49:H49"/>
    <mergeCell ref="B50:H50"/>
    <mergeCell ref="A35:K35"/>
    <mergeCell ref="A36:K36"/>
    <mergeCell ref="A37:K37"/>
    <mergeCell ref="A38:K38"/>
    <mergeCell ref="B40:H40"/>
    <mergeCell ref="B41:H41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62992125984251968" right="0.23622047244094491" top="0.55118110236220474" bottom="0.35433070866141736" header="0.31496062992125984" footer="0.31496062992125984"/>
  <pageSetup paperSize="9" scale="50" fitToHeight="5" orientation="landscape" r:id="rId1"/>
  <rowBreaks count="3" manualBreakCount="3">
    <brk id="22" max="10" man="1"/>
    <brk id="64" max="10" man="1"/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2022-12-23T11:13:49Z</dcterms:created>
  <dcterms:modified xsi:type="dcterms:W3CDTF">2022-12-23T11:20:59Z</dcterms:modified>
</cp:coreProperties>
</file>