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стопад\1611\Паспорти освіта\"/>
    </mc:Choice>
  </mc:AlternateContent>
  <bookViews>
    <workbookView xWindow="0" yWindow="0" windowWidth="28800" windowHeight="12435"/>
  </bookViews>
  <sheets>
    <sheet name="1010 " sheetId="1" r:id="rId1"/>
  </sheets>
  <definedNames>
    <definedName name="_xlnm.Print_Area" localSheetId="0">'1010 '!$A$2:$K$110</definedName>
  </definedNames>
  <calcPr calcId="152511"/>
</workbook>
</file>

<file path=xl/calcChain.xml><?xml version="1.0" encoding="utf-8"?>
<calcChain xmlns="http://schemas.openxmlformats.org/spreadsheetml/2006/main">
  <c r="J102" i="1" l="1"/>
  <c r="J101" i="1"/>
  <c r="J100" i="1"/>
  <c r="F98" i="1"/>
  <c r="J98" i="1" s="1"/>
  <c r="F97" i="1"/>
  <c r="J97" i="1" s="1"/>
  <c r="H96" i="1"/>
  <c r="F96" i="1"/>
  <c r="J96" i="1" s="1"/>
  <c r="J94" i="1"/>
  <c r="F94" i="1"/>
  <c r="J90" i="1"/>
  <c r="J89" i="1"/>
  <c r="J87" i="1"/>
  <c r="J86" i="1"/>
  <c r="J85" i="1"/>
  <c r="J84" i="1"/>
  <c r="J82" i="1"/>
  <c r="F82" i="1"/>
  <c r="J81" i="1"/>
  <c r="J80" i="1"/>
  <c r="J78" i="1"/>
  <c r="J77" i="1"/>
  <c r="F76" i="1"/>
  <c r="F93" i="1" s="1"/>
  <c r="J93" i="1" s="1"/>
  <c r="J75" i="1"/>
  <c r="J74" i="1"/>
  <c r="F59" i="1"/>
  <c r="H59" i="1" s="1"/>
  <c r="F58" i="1"/>
  <c r="H58" i="1" s="1"/>
  <c r="H57" i="1"/>
  <c r="F57" i="1"/>
  <c r="D57" i="1"/>
  <c r="F56" i="1"/>
  <c r="D56" i="1"/>
  <c r="D60" i="1" s="1"/>
  <c r="F60" i="1" l="1"/>
  <c r="F92" i="1"/>
  <c r="D66" i="1"/>
  <c r="D67" i="1" s="1"/>
  <c r="H92" i="1"/>
  <c r="F66" i="1"/>
  <c r="H56" i="1"/>
  <c r="H60" i="1" s="1"/>
  <c r="J76" i="1"/>
  <c r="H95" i="1"/>
  <c r="J95" i="1" s="1"/>
  <c r="H66" i="1" l="1"/>
  <c r="H67" i="1" s="1"/>
  <c r="F67" i="1"/>
  <c r="J92" i="1"/>
</calcChain>
</file>

<file path=xl/sharedStrings.xml><?xml version="1.0" encoding="utf-8"?>
<sst xmlns="http://schemas.openxmlformats.org/spreadsheetml/2006/main" count="180" uniqueCount="125">
  <si>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</si>
  <si>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</si>
  <si>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</si>
  <si>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</si>
  <si>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</si>
  <si>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</si>
  <si>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</si>
  <si>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</si>
  <si>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</si>
  <si>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</si>
  <si>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</si>
  <si>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</si>
  <si>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</si>
  <si>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618 212 979,84  гривень, у тому числі загального фонду — 545 375 923,82 гривень та спеціального фонду — 72 837 056,02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</si>
  <si>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</si>
  <si>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</si>
  <si>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</si>
  <si>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 "Про охорону дитинства" № 2402-III від 26.04.2001 (із змінами і доповненнями)</t>
  </si>
  <si>
    <t>Закон України “Про освіту” № 2145- VІІI від 05.09.2017 року  (із змінами і доповненнями)</t>
  </si>
  <si>
    <t>Закон України "Про дошкільну освіту" № 2628-III від 11.07.2001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</si>
  <si>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</si>
  <si>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</si>
  <si>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</si>
  <si>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Державної служби якості освіти України № 01-11/71 від 30 листопада 2020 року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</si>
  <si>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</si>
  <si>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</si>
  <si>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</si>
  <si>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</si>
  <si>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 Кабінету Міністрів України № 530 від 10.04.2019 року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</si>
  <si>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</si>
  <si>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тридцять другої сесії міської ради № 9 від 26.06.2019 року "Про затвердження Програми бюджетування за участі громадськості (Бюджет участі) міста Хмельницького на 2020-2022 роки" 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</si>
  <si>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</si>
  <si>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</si>
  <si>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</si>
  <si>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Рішення виконавчого комітету № 570  від 11.08.2022 року "Про внесення змін до бюджету Хмельницької міської територіальної громади на 2022 рік"</t>
  </si>
  <si>
    <t>Рішення виконавчого комітету № 607 від 25.08.2022 року "Про внесення змін до бюджету Хмельницької міської територіальної громади на 2022 рік"</t>
  </si>
  <si>
    <t>Рішення виконавчого комітету № 681 від 22.09.2022 року "Про внесення змін до бюджету Хмельницької міської територіальної громади на 2022 рік"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</si>
  <si>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</si>
  <si>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</si>
  <si>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</si>
  <si>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</si>
  <si>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</si>
  <si>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</si>
  <si>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</si>
  <si>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</si>
  <si>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</si>
  <si>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</si>
  <si>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</si>
  <si>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</si>
  <si>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</si>
  <si>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</si>
  <si>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</si>
  <si>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</si>
  <si>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</si>
  <si>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</si>
  <si>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</si>
  <si>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</si>
  <si>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</si>
  <si>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</si>
  <si>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</si>
  <si>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</si>
  <si>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</si>
  <si>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</si>
  <si>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</si>
  <si>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</si>
  <si>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</si>
  <si>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</si>
  <si>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</si>
  <si>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</si>
  <si>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</si>
  <si>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</si>
  <si>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</si>
  <si>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</si>
  <si>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</si>
  <si>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</si>
  <si>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</si>
  <si>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</si>
  <si>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</si>
  <si>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</si>
  <si>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</si>
  <si>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</si>
  <si>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продукту</t>
  </si>
  <si>
    <t>Кількість дітей, що відвідують заклади, які надають дошкільну освіту станом на 25.08.22 року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</si>
  <si>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</si>
  <si>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</si>
  <si>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</si>
  <si>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</si>
  <si>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</si>
  <si>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</si>
  <si>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>Вартість харчування дітей віком від 1 до 4 років</t>
  </si>
  <si>
    <t>грн</t>
  </si>
  <si>
    <t>Вартість харчування дітей віком від 4 до 6 (7) років</t>
  </si>
  <si>
    <t>Вартість харчування дітей в літній період</t>
  </si>
  <si>
    <t>Кількість закладів, в яких буде проведений капітальний ремонт в тому числі виготовлення ПКД</t>
  </si>
  <si>
    <t xml:space="preserve">Рішення сесії Хмельницької міської ради № 7 від 15.12.2021 року. Рішення виконавчого комітету № 705  від 13.10.2022 року. </t>
  </si>
  <si>
    <t>Кількість закладів, в яких будуть проведені поточні ремонти</t>
  </si>
  <si>
    <t>Рішення сесії Хмельницької міської ради № 7 від 15.12.2021 року. Рішення виконавчого комітету № 705  від 13.10.2022 року. Рішення виконавчого комітету № 753  від 273.10.2022 року.</t>
  </si>
  <si>
    <t>Кількість закладів, в яких будуть проведені поточні ремонти споруд цивільного захисту (укриття, бомбосховища тощо) та придбанні будівельні матеріали для проведення ремонтних робіт господарським способом.</t>
  </si>
  <si>
    <t xml:space="preserve"> Рішення виконавчого комітету № 467  від 14.07.2022 року. Рішення виконавчого комітету № 570  від 11.08.2022 року. Рішення виконавчого комітету № 705  від 13.10.2022 року.</t>
  </si>
  <si>
    <t xml:space="preserve">Кількість закладів, в яких буде впроваджено заходи з енергозбереження та підвищення термомодернізації будівель з метою підготовки до проведення опалювального сезону </t>
  </si>
  <si>
    <t>Рішення виконавчого комітету № 705  від 13.10.2022 року.</t>
  </si>
  <si>
    <t>ефективності</t>
  </si>
  <si>
    <t>Витрати на перебування однієї дитини в закладі, яка забезпечує надання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</si>
  <si>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</si>
  <si>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</si>
  <si>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навчального закладу</t>
  </si>
  <si>
    <t>Середні витрати на виконання поточних ремонтів.</t>
  </si>
  <si>
    <t>Середні витрати на виконання поточних ремонтів споруд цивільного захисту (укриття, бомбосховища тощо), придбання будівельних матеріалів, інвентарю та інструментів для проведення ремонтних робіт господарським способом.</t>
  </si>
  <si>
    <t>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</t>
  </si>
  <si>
    <t>якості</t>
  </si>
  <si>
    <t>Динаміка охоплення дітей дошкільною освітою</t>
  </si>
  <si>
    <t>%</t>
  </si>
  <si>
    <t>Відсоток відвідування</t>
  </si>
  <si>
    <t>Динаміка росту власних надходжень в порівнянні з минулим роком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</si>
  <si>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</si>
  <si>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</si>
  <si>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</si>
  <si>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</si>
  <si>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</si>
  <si>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</si>
  <si>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</si>
  <si>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</si>
  <si>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</si>
  <si>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</si>
  <si>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14 листопада 2022 року № 170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</si>
</sst>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2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3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68" fontId="19" fillId="0" borderId="0" xfId="0" applyNumberFormat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 shrinkToFit="1"/>
    </xf>
    <xf numFmtId="166" fontId="2" fillId="0" borderId="5" xfId="1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6" fontId="9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2" borderId="2" xfId="0" applyNumberFormat="1" applyFont="1" applyFill="1" applyBorder="1" applyAlignment="1">
      <alignment horizontal="right" vertical="center" wrapText="1" shrinkToFit="1"/>
    </xf>
    <xf numFmtId="0" fontId="8" fillId="0" borderId="2" xfId="0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10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1"/>
  <sheetViews>
    <sheetView tabSelected="1" view="pageBreakPreview" zoomScaleNormal="100" zoomScaleSheetLayoutView="100" workbookViewId="0">
      <selection activeCell="L90" sqref="L90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" customHeight="1" x14ac:dyDescent="0.2"/>
    <row r="2" spans="1:11" ht="89.25" customHeight="1" x14ac:dyDescent="0.2">
      <c r="B2" s="2"/>
      <c r="C2" s="2"/>
      <c r="D2" s="2"/>
      <c r="E2" s="2"/>
      <c r="F2" s="2"/>
      <c r="G2" s="111" t="s">
        <v>0</v>
      </c>
      <c r="H2" s="112"/>
      <c r="I2" s="112"/>
      <c r="J2" s="112"/>
      <c r="K2" s="112"/>
    </row>
    <row r="3" spans="1:11" ht="123" customHeight="1" x14ac:dyDescent="0.2">
      <c r="B3" s="2"/>
      <c r="C3" s="2"/>
      <c r="D3" s="2"/>
      <c r="E3" s="2"/>
      <c r="F3" s="2"/>
      <c r="G3" s="113" t="s">
        <v>124</v>
      </c>
      <c r="H3" s="113"/>
      <c r="I3" s="113"/>
      <c r="J3" s="113"/>
      <c r="K3" s="113"/>
    </row>
    <row r="4" spans="1:11" ht="37.5" customHeight="1" x14ac:dyDescent="0.2">
      <c r="A4" s="114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99.6" customHeight="1" x14ac:dyDescent="0.2">
      <c r="A5" s="3" t="s">
        <v>2</v>
      </c>
      <c r="B5" s="108" t="s">
        <v>3</v>
      </c>
      <c r="C5" s="108"/>
      <c r="D5" s="108"/>
      <c r="E5" s="108"/>
      <c r="F5" s="108"/>
      <c r="G5" s="107" t="s">
        <v>4</v>
      </c>
      <c r="H5" s="107"/>
      <c r="I5" s="107"/>
      <c r="J5" s="107"/>
      <c r="K5" s="107"/>
    </row>
    <row r="6" spans="1:11" ht="119.25" customHeight="1" x14ac:dyDescent="0.2">
      <c r="A6" s="4" t="s">
        <v>5</v>
      </c>
      <c r="B6" s="108" t="s">
        <v>6</v>
      </c>
      <c r="C6" s="108"/>
      <c r="D6" s="108"/>
      <c r="E6" s="108"/>
      <c r="F6" s="108"/>
      <c r="G6" s="108" t="s">
        <v>7</v>
      </c>
      <c r="H6" s="108"/>
      <c r="I6" s="108"/>
      <c r="J6" s="108"/>
      <c r="K6" s="108"/>
    </row>
    <row r="7" spans="1:11" ht="143.25" customHeight="1" x14ac:dyDescent="0.2">
      <c r="A7" s="4" t="s">
        <v>8</v>
      </c>
      <c r="B7" s="107" t="s">
        <v>9</v>
      </c>
      <c r="C7" s="108"/>
      <c r="D7" s="5" t="s">
        <v>10</v>
      </c>
      <c r="E7" s="109" t="s">
        <v>11</v>
      </c>
      <c r="F7" s="108"/>
      <c r="G7" s="107" t="s">
        <v>12</v>
      </c>
      <c r="H7" s="108"/>
      <c r="I7" s="108"/>
      <c r="J7" s="108"/>
      <c r="K7" s="108"/>
    </row>
    <row r="8" spans="1:11" ht="36.75" customHeight="1" x14ac:dyDescent="0.2">
      <c r="A8" s="110" t="s">
        <v>13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27.6" customHeight="1" x14ac:dyDescent="0.2">
      <c r="A9" s="92" t="s">
        <v>14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22.5" customHeight="1" x14ac:dyDescent="0.2">
      <c r="A10" s="103" t="s">
        <v>15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22.5" customHeight="1" x14ac:dyDescent="0.2">
      <c r="A11" s="103" t="s">
        <v>16</v>
      </c>
      <c r="B11" s="103"/>
      <c r="C11" s="103"/>
      <c r="D11" s="103"/>
      <c r="E11" s="103"/>
      <c r="F11" s="103"/>
      <c r="G11" s="103"/>
      <c r="H11" s="103"/>
      <c r="I11" s="103"/>
      <c r="J11" s="6"/>
      <c r="K11" s="6"/>
    </row>
    <row r="12" spans="1:11" ht="22.5" customHeight="1" x14ac:dyDescent="0.2">
      <c r="A12" s="103" t="s">
        <v>17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22.5" customHeight="1" x14ac:dyDescent="0.2">
      <c r="A13" s="103" t="s">
        <v>18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ht="22.5" customHeight="1" x14ac:dyDescent="0.2">
      <c r="A14" s="103" t="s">
        <v>19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22.5" customHeight="1" x14ac:dyDescent="0.2">
      <c r="A15" s="103" t="s">
        <v>20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32.25" customHeight="1" x14ac:dyDescent="0.2">
      <c r="A16" s="103" t="s">
        <v>21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24" customHeight="1" x14ac:dyDescent="0.2">
      <c r="A17" s="103" t="s">
        <v>22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39" customHeight="1" x14ac:dyDescent="0.2">
      <c r="A18" s="103" t="s">
        <v>23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ht="31.5" customHeight="1" x14ac:dyDescent="0.2">
      <c r="A19" s="105" t="s">
        <v>24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30.6" customHeight="1" x14ac:dyDescent="0.2">
      <c r="A20" s="105" t="s">
        <v>25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30.6" customHeight="1" x14ac:dyDescent="0.2">
      <c r="A21" s="105" t="s">
        <v>26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36" customHeight="1" x14ac:dyDescent="0.2">
      <c r="A22" s="103" t="s">
        <v>27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45" customHeight="1" x14ac:dyDescent="0.2">
      <c r="A23" s="103" t="s">
        <v>28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ht="36.75" customHeight="1" x14ac:dyDescent="0.2">
      <c r="A24" s="103" t="s">
        <v>29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ht="33.75" customHeight="1" x14ac:dyDescent="0.2">
      <c r="A25" s="103" t="s">
        <v>30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ht="23.25" customHeight="1" x14ac:dyDescent="0.2">
      <c r="A26" s="103" t="s">
        <v>31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ht="23.25" customHeight="1" x14ac:dyDescent="0.2">
      <c r="A27" s="103" t="s">
        <v>32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 ht="23.25" customHeight="1" x14ac:dyDescent="0.2">
      <c r="A28" s="103" t="s">
        <v>33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ht="23.25" customHeight="1" x14ac:dyDescent="0.2">
      <c r="A29" s="103" t="s">
        <v>34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1:11" ht="23.25" customHeight="1" x14ac:dyDescent="0.2">
      <c r="A30" s="103" t="s">
        <v>35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 ht="23.25" customHeight="1" x14ac:dyDescent="0.2">
      <c r="A31" s="103" t="s">
        <v>36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1:11" ht="23.25" customHeight="1" x14ac:dyDescent="0.2">
      <c r="A32" s="103" t="s">
        <v>37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1:11" ht="23.25" customHeight="1" x14ac:dyDescent="0.2">
      <c r="A33" s="103" t="s">
        <v>38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1:11" ht="23.25" customHeight="1" x14ac:dyDescent="0.2">
      <c r="A34" s="92" t="s">
        <v>39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ht="9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23.25" customHeight="1" x14ac:dyDescent="0.2">
      <c r="A36" s="7" t="s">
        <v>40</v>
      </c>
      <c r="B36" s="86" t="s">
        <v>41</v>
      </c>
      <c r="C36" s="86"/>
      <c r="D36" s="86"/>
      <c r="E36" s="86"/>
      <c r="F36" s="86"/>
      <c r="G36" s="86"/>
      <c r="H36" s="86"/>
      <c r="I36" s="8"/>
      <c r="J36" s="8"/>
      <c r="K36" s="8"/>
    </row>
    <row r="37" spans="1:11" ht="39.75" customHeight="1" x14ac:dyDescent="0.2">
      <c r="A37" s="9">
        <v>1</v>
      </c>
      <c r="B37" s="102" t="s">
        <v>42</v>
      </c>
      <c r="C37" s="53"/>
      <c r="D37" s="53"/>
      <c r="E37" s="53"/>
      <c r="F37" s="53"/>
      <c r="G37" s="53"/>
      <c r="H37" s="53"/>
      <c r="I37" s="8"/>
      <c r="J37" s="8"/>
      <c r="K37" s="8"/>
    </row>
    <row r="38" spans="1:11" ht="26.25" customHeight="1" x14ac:dyDescent="0.2">
      <c r="A38" s="9">
        <v>2</v>
      </c>
      <c r="B38" s="102" t="s">
        <v>43</v>
      </c>
      <c r="C38" s="53"/>
      <c r="D38" s="53"/>
      <c r="E38" s="53"/>
      <c r="F38" s="53"/>
      <c r="G38" s="53"/>
      <c r="H38" s="53"/>
      <c r="I38" s="8"/>
      <c r="J38" s="8"/>
      <c r="K38" s="8"/>
    </row>
    <row r="39" spans="1:11" ht="35.25" customHeight="1" x14ac:dyDescent="0.2">
      <c r="A39" s="9">
        <v>3</v>
      </c>
      <c r="B39" s="102" t="s">
        <v>44</v>
      </c>
      <c r="C39" s="53"/>
      <c r="D39" s="53"/>
      <c r="E39" s="53"/>
      <c r="F39" s="53"/>
      <c r="G39" s="53"/>
      <c r="H39" s="53"/>
      <c r="I39" s="8"/>
      <c r="J39" s="8"/>
      <c r="K39" s="8"/>
    </row>
    <row r="40" spans="1:11" ht="12" customHeight="1" x14ac:dyDescent="0.2">
      <c r="A40" s="10"/>
      <c r="B40" s="3"/>
      <c r="C40" s="3"/>
      <c r="D40" s="3"/>
      <c r="E40" s="3"/>
      <c r="F40" s="3"/>
      <c r="G40" s="3"/>
      <c r="H40" s="3"/>
      <c r="I40" s="8"/>
      <c r="J40" s="8"/>
      <c r="K40" s="8"/>
    </row>
    <row r="41" spans="1:11" ht="18" customHeight="1" x14ac:dyDescent="0.2">
      <c r="A41" s="92" t="s">
        <v>45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1:11" ht="4.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3.25" customHeight="1" x14ac:dyDescent="0.2">
      <c r="A43" s="92" t="s">
        <v>46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1:11" ht="5.2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8" customHeight="1" x14ac:dyDescent="0.2">
      <c r="A45" s="7" t="s">
        <v>40</v>
      </c>
      <c r="B45" s="86" t="s">
        <v>47</v>
      </c>
      <c r="C45" s="86"/>
      <c r="D45" s="86"/>
      <c r="E45" s="86"/>
      <c r="F45" s="86"/>
      <c r="G45" s="86"/>
      <c r="H45" s="86"/>
      <c r="I45" s="8"/>
      <c r="J45" s="8"/>
      <c r="K45" s="8"/>
    </row>
    <row r="46" spans="1:11" ht="23.25" customHeight="1" x14ac:dyDescent="0.2">
      <c r="A46" s="11">
        <v>1</v>
      </c>
      <c r="B46" s="73" t="s">
        <v>48</v>
      </c>
      <c r="C46" s="93"/>
      <c r="D46" s="93"/>
      <c r="E46" s="93"/>
      <c r="F46" s="93"/>
      <c r="G46" s="93"/>
      <c r="H46" s="74"/>
      <c r="I46" s="8"/>
      <c r="J46" s="8"/>
      <c r="K46" s="8"/>
    </row>
    <row r="47" spans="1:11" ht="23.25" customHeight="1" x14ac:dyDescent="0.2">
      <c r="A47" s="11">
        <v>2</v>
      </c>
      <c r="B47" s="73" t="s">
        <v>49</v>
      </c>
      <c r="C47" s="93"/>
      <c r="D47" s="93"/>
      <c r="E47" s="93"/>
      <c r="F47" s="93"/>
      <c r="G47" s="93"/>
      <c r="H47" s="74"/>
      <c r="I47" s="8"/>
      <c r="J47" s="8"/>
      <c r="K47" s="8"/>
    </row>
    <row r="48" spans="1:11" ht="23.25" customHeight="1" x14ac:dyDescent="0.2">
      <c r="A48" s="11">
        <v>3</v>
      </c>
      <c r="B48" s="73" t="s">
        <v>50</v>
      </c>
      <c r="C48" s="93"/>
      <c r="D48" s="93"/>
      <c r="E48" s="93"/>
      <c r="F48" s="93"/>
      <c r="G48" s="93"/>
      <c r="H48" s="74"/>
      <c r="I48" s="8"/>
      <c r="J48" s="8"/>
      <c r="K48" s="8"/>
    </row>
    <row r="49" spans="1:20" ht="23.25" customHeight="1" x14ac:dyDescent="0.2">
      <c r="A49" s="11">
        <v>4</v>
      </c>
      <c r="B49" s="73" t="s">
        <v>51</v>
      </c>
      <c r="C49" s="93"/>
      <c r="D49" s="93"/>
      <c r="E49" s="93"/>
      <c r="F49" s="93"/>
      <c r="G49" s="93"/>
      <c r="H49" s="74"/>
      <c r="I49" s="8"/>
      <c r="J49" s="8"/>
      <c r="K49" s="8"/>
    </row>
    <row r="50" spans="1:20" ht="23.25" customHeight="1" x14ac:dyDescent="0.2">
      <c r="A50" s="11">
        <v>5</v>
      </c>
      <c r="B50" s="73" t="s">
        <v>52</v>
      </c>
      <c r="C50" s="93"/>
      <c r="D50" s="93"/>
      <c r="E50" s="93"/>
      <c r="F50" s="93"/>
      <c r="G50" s="93"/>
      <c r="H50" s="74"/>
      <c r="I50" s="8"/>
      <c r="J50" s="8"/>
      <c r="K50" s="8"/>
    </row>
    <row r="51" spans="1:20" ht="9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20" ht="15.75" x14ac:dyDescent="0.2">
      <c r="A52" s="92" t="s">
        <v>53</v>
      </c>
      <c r="B52" s="92"/>
      <c r="C52" s="92"/>
      <c r="D52" s="92"/>
      <c r="E52" s="92"/>
      <c r="F52" s="92"/>
      <c r="G52" s="92"/>
      <c r="H52" s="92"/>
      <c r="I52" s="8"/>
      <c r="J52" s="8"/>
      <c r="K52" s="8"/>
    </row>
    <row r="53" spans="1:20" ht="3" customHeight="1" x14ac:dyDescent="0.2">
      <c r="A53" s="94" t="s">
        <v>54</v>
      </c>
      <c r="B53" s="94"/>
      <c r="C53" s="94"/>
      <c r="D53" s="94"/>
      <c r="E53" s="94"/>
      <c r="F53" s="94"/>
      <c r="G53" s="94"/>
      <c r="H53" s="94"/>
      <c r="I53" s="94"/>
      <c r="J53" s="4"/>
      <c r="K53" s="4"/>
    </row>
    <row r="54" spans="1:20" s="15" customFormat="1" ht="47.25" customHeight="1" x14ac:dyDescent="0.2">
      <c r="A54" s="12" t="s">
        <v>40</v>
      </c>
      <c r="B54" s="86" t="s">
        <v>55</v>
      </c>
      <c r="C54" s="86"/>
      <c r="D54" s="86" t="s">
        <v>56</v>
      </c>
      <c r="E54" s="86"/>
      <c r="F54" s="86" t="s">
        <v>57</v>
      </c>
      <c r="G54" s="86"/>
      <c r="H54" s="86" t="s">
        <v>58</v>
      </c>
      <c r="I54" s="86"/>
      <c r="J54" s="13"/>
      <c r="K54" s="14"/>
    </row>
    <row r="55" spans="1:20" ht="15.75" x14ac:dyDescent="0.2">
      <c r="A55" s="16">
        <v>1</v>
      </c>
      <c r="B55" s="87">
        <v>2</v>
      </c>
      <c r="C55" s="87"/>
      <c r="D55" s="87">
        <v>3</v>
      </c>
      <c r="E55" s="87"/>
      <c r="F55" s="87">
        <v>4</v>
      </c>
      <c r="G55" s="87"/>
      <c r="H55" s="87">
        <v>6</v>
      </c>
      <c r="I55" s="87"/>
      <c r="J55" s="17"/>
      <c r="K55" s="8"/>
    </row>
    <row r="56" spans="1:20" ht="34.5" customHeight="1" x14ac:dyDescent="0.2">
      <c r="A56" s="18">
        <v>1</v>
      </c>
      <c r="B56" s="53" t="s">
        <v>59</v>
      </c>
      <c r="C56" s="53"/>
      <c r="D56" s="98">
        <f>499584950-90841+5333481.67+(1619.2+28550.67+8146.6)+(26350+49953+59807)+(2822220+1315998.74)+566233.94</f>
        <v>509706469.82000005</v>
      </c>
      <c r="E56" s="98"/>
      <c r="F56" s="101">
        <f>27280530+557954.04+45622</f>
        <v>27884106.039999999</v>
      </c>
      <c r="G56" s="101"/>
      <c r="H56" s="98">
        <f>SUM(D56:G56)</f>
        <v>537590575.86000001</v>
      </c>
      <c r="I56" s="98"/>
      <c r="J56" s="19"/>
      <c r="K56" s="8"/>
      <c r="M56" s="20"/>
    </row>
    <row r="57" spans="1:20" ht="36" customHeight="1" x14ac:dyDescent="0.2">
      <c r="A57" s="18">
        <v>2</v>
      </c>
      <c r="B57" s="53" t="s">
        <v>60</v>
      </c>
      <c r="C57" s="53"/>
      <c r="D57" s="98">
        <f>36208005-76303-289000-173248</f>
        <v>35669454</v>
      </c>
      <c r="E57" s="98"/>
      <c r="F57" s="101">
        <f>41264765.96-45622</f>
        <v>41219143.960000001</v>
      </c>
      <c r="G57" s="101"/>
      <c r="H57" s="98">
        <f t="shared" ref="H57:H59" si="0">SUM(D57:G57)</f>
        <v>76888597.960000008</v>
      </c>
      <c r="I57" s="98"/>
      <c r="J57" s="19"/>
      <c r="K57" s="8"/>
      <c r="L57" s="20"/>
      <c r="M57" s="20"/>
    </row>
    <row r="58" spans="1:20" ht="34.5" customHeight="1" x14ac:dyDescent="0.2">
      <c r="A58" s="18">
        <v>3</v>
      </c>
      <c r="B58" s="53" t="s">
        <v>61</v>
      </c>
      <c r="C58" s="53"/>
      <c r="D58" s="100"/>
      <c r="E58" s="100"/>
      <c r="F58" s="101">
        <f>1505804+455742.02</f>
        <v>1961546.02</v>
      </c>
      <c r="G58" s="101"/>
      <c r="H58" s="98">
        <f t="shared" si="0"/>
        <v>1961546.02</v>
      </c>
      <c r="I58" s="98"/>
      <c r="J58" s="19"/>
      <c r="K58" s="8"/>
      <c r="L58" s="21"/>
      <c r="M58" s="21"/>
      <c r="O58" s="22"/>
    </row>
    <row r="59" spans="1:20" ht="34.5" customHeight="1" x14ac:dyDescent="0.2">
      <c r="A59" s="18">
        <v>4</v>
      </c>
      <c r="B59" s="53" t="s">
        <v>62</v>
      </c>
      <c r="C59" s="53"/>
      <c r="D59" s="100"/>
      <c r="E59" s="100"/>
      <c r="F59" s="101">
        <f>1755960+26300-10000</f>
        <v>1772260</v>
      </c>
      <c r="G59" s="101"/>
      <c r="H59" s="98">
        <f t="shared" si="0"/>
        <v>1772260</v>
      </c>
      <c r="I59" s="98"/>
      <c r="J59" s="19"/>
      <c r="K59" s="8"/>
      <c r="L59" s="21"/>
      <c r="M59" s="21"/>
      <c r="O59" s="96"/>
      <c r="P59" s="96"/>
      <c r="Q59" s="96"/>
      <c r="R59" s="96"/>
      <c r="S59" s="96"/>
      <c r="T59" s="96"/>
    </row>
    <row r="60" spans="1:20" ht="15.75" x14ac:dyDescent="0.2">
      <c r="A60" s="97" t="s">
        <v>63</v>
      </c>
      <c r="B60" s="97"/>
      <c r="C60" s="97"/>
      <c r="D60" s="98">
        <f>SUM(D56:D59)</f>
        <v>545375923.82000005</v>
      </c>
      <c r="E60" s="98"/>
      <c r="F60" s="98">
        <f>SUM(F56:F59)</f>
        <v>72837056.019999996</v>
      </c>
      <c r="G60" s="98"/>
      <c r="H60" s="99">
        <f>SUM(H56:H59)</f>
        <v>618212979.84000003</v>
      </c>
      <c r="I60" s="99"/>
      <c r="J60" s="8"/>
      <c r="K60" s="8"/>
      <c r="O60" s="96"/>
      <c r="P60" s="96"/>
      <c r="Q60" s="96"/>
      <c r="R60" s="96"/>
      <c r="S60" s="96"/>
      <c r="T60" s="96"/>
    </row>
    <row r="61" spans="1:20" ht="15.75" customHeight="1" x14ac:dyDescent="0.2">
      <c r="A61" s="8"/>
      <c r="B61" s="3"/>
      <c r="C61" s="8"/>
      <c r="D61" s="23"/>
      <c r="E61" s="23"/>
      <c r="F61" s="23"/>
      <c r="G61" s="23"/>
      <c r="H61" s="23"/>
      <c r="I61" s="23"/>
      <c r="J61" s="8"/>
      <c r="K61" s="8"/>
      <c r="O61" s="96"/>
      <c r="P61" s="96"/>
      <c r="Q61" s="96"/>
      <c r="R61" s="96"/>
      <c r="S61" s="96"/>
      <c r="T61" s="96"/>
    </row>
    <row r="62" spans="1:20" ht="15.75" x14ac:dyDescent="0.2">
      <c r="A62" s="92" t="s">
        <v>64</v>
      </c>
      <c r="B62" s="92"/>
      <c r="C62" s="92"/>
      <c r="D62" s="92"/>
      <c r="E62" s="92"/>
      <c r="F62" s="92"/>
      <c r="G62" s="92"/>
      <c r="H62" s="92"/>
      <c r="I62" s="8"/>
      <c r="J62" s="8"/>
      <c r="K62" s="8"/>
      <c r="O62" s="96"/>
      <c r="P62" s="96"/>
      <c r="Q62" s="96"/>
      <c r="R62" s="96"/>
      <c r="S62" s="96"/>
      <c r="T62" s="96"/>
    </row>
    <row r="63" spans="1:20" ht="16.5" customHeight="1" x14ac:dyDescent="0.2">
      <c r="A63" s="94" t="s">
        <v>54</v>
      </c>
      <c r="B63" s="94"/>
      <c r="C63" s="94"/>
      <c r="D63" s="94"/>
      <c r="E63" s="94"/>
      <c r="F63" s="94"/>
      <c r="G63" s="94"/>
      <c r="H63" s="94"/>
      <c r="I63" s="94"/>
      <c r="J63" s="4"/>
      <c r="K63" s="4"/>
      <c r="P63" s="95"/>
      <c r="Q63" s="95"/>
      <c r="R63" s="95"/>
      <c r="S63" s="95"/>
      <c r="T63" s="95"/>
    </row>
    <row r="64" spans="1:20" ht="31.5" customHeight="1" x14ac:dyDescent="0.2">
      <c r="A64" s="86" t="s">
        <v>65</v>
      </c>
      <c r="B64" s="86"/>
      <c r="C64" s="86"/>
      <c r="D64" s="86" t="s">
        <v>56</v>
      </c>
      <c r="E64" s="86"/>
      <c r="F64" s="86" t="s">
        <v>57</v>
      </c>
      <c r="G64" s="86"/>
      <c r="H64" s="86" t="s">
        <v>58</v>
      </c>
      <c r="I64" s="86"/>
      <c r="J64" s="8"/>
      <c r="K64" s="8"/>
      <c r="M64" s="20"/>
      <c r="P64" s="95"/>
      <c r="Q64" s="95"/>
      <c r="R64" s="95"/>
      <c r="S64" s="95"/>
      <c r="T64" s="95"/>
    </row>
    <row r="65" spans="1:20" ht="16.5" customHeight="1" x14ac:dyDescent="0.2">
      <c r="A65" s="87">
        <v>1</v>
      </c>
      <c r="B65" s="87"/>
      <c r="C65" s="87"/>
      <c r="D65" s="87">
        <v>2</v>
      </c>
      <c r="E65" s="87"/>
      <c r="F65" s="87">
        <v>3</v>
      </c>
      <c r="G65" s="87"/>
      <c r="H65" s="87">
        <v>4</v>
      </c>
      <c r="I65" s="87"/>
      <c r="J65" s="8"/>
      <c r="K65" s="8"/>
      <c r="P65" s="24"/>
      <c r="Q65" s="24"/>
      <c r="R65" s="24"/>
      <c r="S65" s="24"/>
      <c r="T65" s="24"/>
    </row>
    <row r="66" spans="1:20" ht="44.25" customHeight="1" x14ac:dyDescent="0.2">
      <c r="A66" s="73" t="s">
        <v>66</v>
      </c>
      <c r="B66" s="93"/>
      <c r="C66" s="74"/>
      <c r="D66" s="91">
        <f>D60</f>
        <v>545375923.82000005</v>
      </c>
      <c r="E66" s="91"/>
      <c r="F66" s="91">
        <f>F60</f>
        <v>72837056.019999996</v>
      </c>
      <c r="G66" s="91"/>
      <c r="H66" s="91">
        <f>F66+D66</f>
        <v>618212979.84000003</v>
      </c>
      <c r="I66" s="91"/>
      <c r="J66" s="8"/>
      <c r="K66" s="8"/>
    </row>
    <row r="67" spans="1:20" ht="26.25" customHeight="1" x14ac:dyDescent="0.2">
      <c r="A67" s="88" t="s">
        <v>63</v>
      </c>
      <c r="B67" s="89"/>
      <c r="C67" s="89"/>
      <c r="D67" s="90">
        <f>D66</f>
        <v>545375923.82000005</v>
      </c>
      <c r="E67" s="90"/>
      <c r="F67" s="90">
        <f>F66</f>
        <v>72837056.019999996</v>
      </c>
      <c r="G67" s="90"/>
      <c r="H67" s="91">
        <f>SUM(H66:H66)</f>
        <v>618212979.84000003</v>
      </c>
      <c r="I67" s="91"/>
      <c r="J67" s="8"/>
      <c r="K67" s="8"/>
    </row>
    <row r="68" spans="1:20" ht="15.75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20" ht="17.25" customHeight="1" x14ac:dyDescent="0.2">
      <c r="A69" s="92" t="s">
        <v>67</v>
      </c>
      <c r="B69" s="92"/>
      <c r="C69" s="92"/>
      <c r="D69" s="92"/>
      <c r="E69" s="92"/>
      <c r="F69" s="92"/>
      <c r="G69" s="92"/>
      <c r="H69" s="92"/>
      <c r="I69" s="8"/>
      <c r="J69" s="8"/>
      <c r="K69" s="8"/>
    </row>
    <row r="70" spans="1:20" ht="49.5" customHeight="1" x14ac:dyDescent="0.2">
      <c r="A70" s="12" t="s">
        <v>40</v>
      </c>
      <c r="B70" s="12" t="s">
        <v>68</v>
      </c>
      <c r="C70" s="12" t="s">
        <v>69</v>
      </c>
      <c r="D70" s="86" t="s">
        <v>70</v>
      </c>
      <c r="E70" s="86"/>
      <c r="F70" s="86" t="s">
        <v>56</v>
      </c>
      <c r="G70" s="86"/>
      <c r="H70" s="86" t="s">
        <v>57</v>
      </c>
      <c r="I70" s="86"/>
      <c r="J70" s="86" t="s">
        <v>58</v>
      </c>
      <c r="K70" s="86"/>
    </row>
    <row r="71" spans="1:20" s="15" customFormat="1" ht="21.95" customHeight="1" x14ac:dyDescent="0.2">
      <c r="A71" s="16">
        <v>1</v>
      </c>
      <c r="B71" s="16">
        <v>2</v>
      </c>
      <c r="C71" s="16">
        <v>3</v>
      </c>
      <c r="D71" s="87">
        <v>4</v>
      </c>
      <c r="E71" s="87"/>
      <c r="F71" s="87">
        <v>5</v>
      </c>
      <c r="G71" s="87"/>
      <c r="H71" s="87">
        <v>6</v>
      </c>
      <c r="I71" s="87"/>
      <c r="J71" s="87">
        <v>7</v>
      </c>
      <c r="K71" s="85"/>
    </row>
    <row r="72" spans="1:20" ht="21.75" customHeight="1" x14ac:dyDescent="0.2">
      <c r="A72" s="18">
        <v>1</v>
      </c>
      <c r="B72" s="25" t="s">
        <v>71</v>
      </c>
      <c r="C72" s="26"/>
      <c r="D72" s="85"/>
      <c r="E72" s="85"/>
      <c r="F72" s="85"/>
      <c r="G72" s="85"/>
      <c r="H72" s="85"/>
      <c r="I72" s="85"/>
      <c r="J72" s="85"/>
      <c r="K72" s="85"/>
    </row>
    <row r="73" spans="1:20" ht="36" customHeight="1" x14ac:dyDescent="0.2">
      <c r="A73" s="27"/>
      <c r="B73" s="28" t="s">
        <v>72</v>
      </c>
      <c r="C73" s="28" t="s">
        <v>73</v>
      </c>
      <c r="D73" s="53" t="s">
        <v>74</v>
      </c>
      <c r="E73" s="53"/>
      <c r="F73" s="84">
        <v>59</v>
      </c>
      <c r="G73" s="84"/>
      <c r="H73" s="85"/>
      <c r="I73" s="85"/>
      <c r="J73" s="84">
        <v>59</v>
      </c>
      <c r="K73" s="84"/>
    </row>
    <row r="74" spans="1:20" ht="35.85" customHeight="1" x14ac:dyDescent="0.2">
      <c r="A74" s="27"/>
      <c r="B74" s="28" t="s">
        <v>75</v>
      </c>
      <c r="C74" s="28" t="s">
        <v>73</v>
      </c>
      <c r="D74" s="53" t="s">
        <v>74</v>
      </c>
      <c r="E74" s="53"/>
      <c r="F74" s="84">
        <v>461</v>
      </c>
      <c r="G74" s="84"/>
      <c r="H74" s="85"/>
      <c r="I74" s="85"/>
      <c r="J74" s="84">
        <f t="shared" ref="J74:J102" si="1">F74+H74</f>
        <v>461</v>
      </c>
      <c r="K74" s="84"/>
    </row>
    <row r="75" spans="1:20" ht="35.85" customHeight="1" x14ac:dyDescent="0.2">
      <c r="A75" s="29"/>
      <c r="B75" s="28" t="s">
        <v>76</v>
      </c>
      <c r="C75" s="28" t="s">
        <v>73</v>
      </c>
      <c r="D75" s="53" t="s">
        <v>77</v>
      </c>
      <c r="E75" s="53"/>
      <c r="F75" s="66">
        <v>2994.53</v>
      </c>
      <c r="G75" s="66"/>
      <c r="H75" s="66">
        <v>124.21</v>
      </c>
      <c r="I75" s="66"/>
      <c r="J75" s="66">
        <f t="shared" si="1"/>
        <v>3118.7400000000002</v>
      </c>
      <c r="K75" s="66"/>
    </row>
    <row r="76" spans="1:20" ht="32.25" customHeight="1" x14ac:dyDescent="0.2">
      <c r="A76" s="29"/>
      <c r="B76" s="28" t="s">
        <v>78</v>
      </c>
      <c r="C76" s="28" t="s">
        <v>73</v>
      </c>
      <c r="D76" s="53" t="s">
        <v>77</v>
      </c>
      <c r="E76" s="53"/>
      <c r="F76" s="66">
        <f>1487.93+4.36</f>
        <v>1492.29</v>
      </c>
      <c r="G76" s="66"/>
      <c r="H76" s="66">
        <v>123.71</v>
      </c>
      <c r="I76" s="66"/>
      <c r="J76" s="66">
        <f t="shared" si="1"/>
        <v>1616</v>
      </c>
      <c r="K76" s="66"/>
    </row>
    <row r="77" spans="1:20" ht="31.5" customHeight="1" x14ac:dyDescent="0.2">
      <c r="A77" s="29"/>
      <c r="B77" s="30" t="s">
        <v>79</v>
      </c>
      <c r="C77" s="28" t="s">
        <v>73</v>
      </c>
      <c r="D77" s="53" t="s">
        <v>77</v>
      </c>
      <c r="E77" s="53"/>
      <c r="F77" s="66">
        <v>234</v>
      </c>
      <c r="G77" s="66"/>
      <c r="H77" s="66">
        <v>0.5</v>
      </c>
      <c r="I77" s="66"/>
      <c r="J77" s="66">
        <f t="shared" si="1"/>
        <v>234.5</v>
      </c>
      <c r="K77" s="66"/>
    </row>
    <row r="78" spans="1:20" ht="35.25" customHeight="1" x14ac:dyDescent="0.2">
      <c r="A78" s="29"/>
      <c r="B78" s="30" t="s">
        <v>80</v>
      </c>
      <c r="C78" s="28" t="s">
        <v>73</v>
      </c>
      <c r="D78" s="53" t="s">
        <v>77</v>
      </c>
      <c r="E78" s="53"/>
      <c r="F78" s="66">
        <v>1268.24</v>
      </c>
      <c r="G78" s="66"/>
      <c r="H78" s="66"/>
      <c r="I78" s="66"/>
      <c r="J78" s="66">
        <f t="shared" si="1"/>
        <v>1268.24</v>
      </c>
      <c r="K78" s="66"/>
    </row>
    <row r="79" spans="1:20" ht="22.5" customHeight="1" x14ac:dyDescent="0.2">
      <c r="A79" s="27">
        <v>2</v>
      </c>
      <c r="B79" s="31" t="s">
        <v>81</v>
      </c>
      <c r="C79" s="28"/>
      <c r="D79" s="53"/>
      <c r="E79" s="53"/>
      <c r="F79" s="62"/>
      <c r="G79" s="62"/>
      <c r="H79" s="63"/>
      <c r="I79" s="63"/>
      <c r="J79" s="81"/>
      <c r="K79" s="82"/>
    </row>
    <row r="80" spans="1:20" ht="60.75" customHeight="1" x14ac:dyDescent="0.2">
      <c r="A80" s="32"/>
      <c r="B80" s="33" t="s">
        <v>82</v>
      </c>
      <c r="C80" s="33" t="s">
        <v>83</v>
      </c>
      <c r="D80" s="59" t="s">
        <v>74</v>
      </c>
      <c r="E80" s="59"/>
      <c r="F80" s="83">
        <v>12459</v>
      </c>
      <c r="G80" s="83"/>
      <c r="H80" s="83"/>
      <c r="I80" s="83"/>
      <c r="J80" s="83">
        <f t="shared" ref="J80:J82" si="2">F80+H80</f>
        <v>12459</v>
      </c>
      <c r="K80" s="83"/>
    </row>
    <row r="81" spans="1:12" ht="40.5" customHeight="1" x14ac:dyDescent="0.2">
      <c r="A81" s="27"/>
      <c r="B81" s="33" t="s">
        <v>84</v>
      </c>
      <c r="C81" s="28" t="s">
        <v>83</v>
      </c>
      <c r="D81" s="73" t="s">
        <v>85</v>
      </c>
      <c r="E81" s="74"/>
      <c r="F81" s="56">
        <v>4992</v>
      </c>
      <c r="G81" s="57"/>
      <c r="H81" s="56"/>
      <c r="I81" s="57"/>
      <c r="J81" s="56">
        <f t="shared" si="2"/>
        <v>4992</v>
      </c>
      <c r="K81" s="57"/>
    </row>
    <row r="82" spans="1:12" ht="40.5" customHeight="1" x14ac:dyDescent="0.2">
      <c r="A82" s="27"/>
      <c r="B82" s="33" t="s">
        <v>86</v>
      </c>
      <c r="C82" s="28" t="s">
        <v>83</v>
      </c>
      <c r="D82" s="73" t="s">
        <v>85</v>
      </c>
      <c r="E82" s="74"/>
      <c r="F82" s="56">
        <f>F80-F81</f>
        <v>7467</v>
      </c>
      <c r="G82" s="57"/>
      <c r="H82" s="56"/>
      <c r="I82" s="57"/>
      <c r="J82" s="56">
        <f t="shared" si="2"/>
        <v>7467</v>
      </c>
      <c r="K82" s="57"/>
    </row>
    <row r="83" spans="1:12" ht="40.5" customHeight="1" x14ac:dyDescent="0.2">
      <c r="A83" s="27"/>
      <c r="B83" s="28" t="s">
        <v>87</v>
      </c>
      <c r="C83" s="28" t="s">
        <v>73</v>
      </c>
      <c r="D83" s="73" t="s">
        <v>88</v>
      </c>
      <c r="E83" s="74"/>
      <c r="F83" s="56">
        <v>237</v>
      </c>
      <c r="G83" s="57"/>
      <c r="H83" s="77"/>
      <c r="I83" s="78"/>
      <c r="J83" s="56">
        <v>237</v>
      </c>
      <c r="K83" s="57"/>
    </row>
    <row r="84" spans="1:12" ht="40.5" customHeight="1" x14ac:dyDescent="0.2">
      <c r="A84" s="27"/>
      <c r="B84" s="28" t="s">
        <v>89</v>
      </c>
      <c r="C84" s="28" t="s">
        <v>90</v>
      </c>
      <c r="D84" s="73" t="s">
        <v>88</v>
      </c>
      <c r="E84" s="74"/>
      <c r="F84" s="79">
        <v>19.600000000000001</v>
      </c>
      <c r="G84" s="80"/>
      <c r="H84" s="79">
        <v>29.4</v>
      </c>
      <c r="I84" s="80"/>
      <c r="J84" s="75">
        <f>F84+H84</f>
        <v>49</v>
      </c>
      <c r="K84" s="76"/>
    </row>
    <row r="85" spans="1:12" ht="40.5" customHeight="1" x14ac:dyDescent="0.2">
      <c r="A85" s="34"/>
      <c r="B85" s="28" t="s">
        <v>91</v>
      </c>
      <c r="C85" s="28" t="s">
        <v>90</v>
      </c>
      <c r="D85" s="73" t="s">
        <v>88</v>
      </c>
      <c r="E85" s="74"/>
      <c r="F85" s="75">
        <v>19.600000000000001</v>
      </c>
      <c r="G85" s="76"/>
      <c r="H85" s="75">
        <v>29.4</v>
      </c>
      <c r="I85" s="76"/>
      <c r="J85" s="75">
        <f>F85+H85</f>
        <v>49</v>
      </c>
      <c r="K85" s="76"/>
    </row>
    <row r="86" spans="1:12" ht="40.5" customHeight="1" x14ac:dyDescent="0.2">
      <c r="A86" s="27"/>
      <c r="B86" s="28" t="s">
        <v>92</v>
      </c>
      <c r="C86" s="28" t="s">
        <v>90</v>
      </c>
      <c r="D86" s="73" t="s">
        <v>88</v>
      </c>
      <c r="E86" s="74"/>
      <c r="F86" s="75">
        <v>16.8</v>
      </c>
      <c r="G86" s="76"/>
      <c r="H86" s="75">
        <v>25.2</v>
      </c>
      <c r="I86" s="76"/>
      <c r="J86" s="75">
        <f>F86+H86</f>
        <v>42</v>
      </c>
      <c r="K86" s="76"/>
    </row>
    <row r="87" spans="1:12" s="36" customFormat="1" ht="69.75" customHeight="1" x14ac:dyDescent="0.2">
      <c r="A87" s="29"/>
      <c r="B87" s="28" t="s">
        <v>93</v>
      </c>
      <c r="C87" s="35" t="s">
        <v>73</v>
      </c>
      <c r="D87" s="73" t="s">
        <v>94</v>
      </c>
      <c r="E87" s="74"/>
      <c r="F87" s="75"/>
      <c r="G87" s="76"/>
      <c r="H87" s="56">
        <v>5</v>
      </c>
      <c r="I87" s="57"/>
      <c r="J87" s="56">
        <f>H87</f>
        <v>5</v>
      </c>
      <c r="K87" s="57"/>
    </row>
    <row r="88" spans="1:12" s="36" customFormat="1" ht="92.25" customHeight="1" x14ac:dyDescent="0.2">
      <c r="A88" s="29"/>
      <c r="B88" s="28" t="s">
        <v>95</v>
      </c>
      <c r="C88" s="35" t="s">
        <v>73</v>
      </c>
      <c r="D88" s="73" t="s">
        <v>96</v>
      </c>
      <c r="E88" s="74"/>
      <c r="F88" s="69">
        <v>8</v>
      </c>
      <c r="G88" s="70"/>
      <c r="H88" s="56">
        <v>1</v>
      </c>
      <c r="I88" s="57"/>
      <c r="J88" s="71">
        <v>8</v>
      </c>
      <c r="K88" s="72"/>
    </row>
    <row r="89" spans="1:12" s="36" customFormat="1" ht="121.5" customHeight="1" x14ac:dyDescent="0.2">
      <c r="A89" s="34"/>
      <c r="B89" s="35" t="s">
        <v>97</v>
      </c>
      <c r="C89" s="35" t="s">
        <v>73</v>
      </c>
      <c r="D89" s="68" t="s">
        <v>98</v>
      </c>
      <c r="E89" s="68"/>
      <c r="F89" s="69">
        <v>30</v>
      </c>
      <c r="G89" s="70"/>
      <c r="H89" s="71"/>
      <c r="I89" s="72"/>
      <c r="J89" s="71">
        <f t="shared" ref="J89:J90" si="3">F89+H89</f>
        <v>30</v>
      </c>
      <c r="K89" s="72"/>
    </row>
    <row r="90" spans="1:12" s="36" customFormat="1" ht="101.25" customHeight="1" x14ac:dyDescent="0.2">
      <c r="A90" s="34"/>
      <c r="B90" s="35" t="s">
        <v>99</v>
      </c>
      <c r="C90" s="35" t="s">
        <v>73</v>
      </c>
      <c r="D90" s="68" t="s">
        <v>100</v>
      </c>
      <c r="E90" s="68"/>
      <c r="F90" s="69">
        <v>12</v>
      </c>
      <c r="G90" s="70"/>
      <c r="H90" s="71"/>
      <c r="I90" s="72"/>
      <c r="J90" s="71">
        <f t="shared" si="3"/>
        <v>12</v>
      </c>
      <c r="K90" s="72"/>
      <c r="L90" s="37"/>
    </row>
    <row r="91" spans="1:12" ht="25.5" customHeight="1" x14ac:dyDescent="0.2">
      <c r="A91" s="27">
        <v>4</v>
      </c>
      <c r="B91" s="25" t="s">
        <v>101</v>
      </c>
      <c r="C91" s="28"/>
      <c r="D91" s="53"/>
      <c r="E91" s="67"/>
      <c r="F91" s="62"/>
      <c r="G91" s="62"/>
      <c r="H91" s="62"/>
      <c r="I91" s="62"/>
      <c r="J91" s="62"/>
      <c r="K91" s="62"/>
    </row>
    <row r="92" spans="1:12" s="36" customFormat="1" ht="62.25" customHeight="1" x14ac:dyDescent="0.2">
      <c r="A92" s="29"/>
      <c r="B92" s="28" t="s">
        <v>102</v>
      </c>
      <c r="C92" s="28" t="s">
        <v>90</v>
      </c>
      <c r="D92" s="53" t="s">
        <v>88</v>
      </c>
      <c r="E92" s="53"/>
      <c r="F92" s="66">
        <f>ROUND(D60/F80,2)</f>
        <v>43773.65</v>
      </c>
      <c r="G92" s="66"/>
      <c r="H92" s="65">
        <f>ROUND(F60/F80,2)</f>
        <v>5846.14</v>
      </c>
      <c r="I92" s="65"/>
      <c r="J92" s="66">
        <f>ROUND(F92+H92,2)</f>
        <v>49619.79</v>
      </c>
      <c r="K92" s="66"/>
    </row>
    <row r="93" spans="1:12" ht="36" customHeight="1" x14ac:dyDescent="0.2">
      <c r="A93" s="27"/>
      <c r="B93" s="28" t="s">
        <v>103</v>
      </c>
      <c r="C93" s="28" t="s">
        <v>83</v>
      </c>
      <c r="D93" s="53" t="s">
        <v>88</v>
      </c>
      <c r="E93" s="53"/>
      <c r="F93" s="65">
        <f>F80/F76</f>
        <v>8.3489134149528574</v>
      </c>
      <c r="G93" s="65"/>
      <c r="H93" s="62"/>
      <c r="I93" s="62"/>
      <c r="J93" s="62">
        <f t="shared" ref="J93:J98" si="4">F93+H93</f>
        <v>8.3489134149528574</v>
      </c>
      <c r="K93" s="62"/>
    </row>
    <row r="94" spans="1:12" ht="36" customHeight="1" x14ac:dyDescent="0.2">
      <c r="A94" s="27"/>
      <c r="B94" s="28" t="s">
        <v>104</v>
      </c>
      <c r="C94" s="28" t="s">
        <v>83</v>
      </c>
      <c r="D94" s="53" t="s">
        <v>88</v>
      </c>
      <c r="E94" s="53"/>
      <c r="F94" s="65">
        <f>F80/F75</f>
        <v>4.160586135386855</v>
      </c>
      <c r="G94" s="65"/>
      <c r="H94" s="62"/>
      <c r="I94" s="62"/>
      <c r="J94" s="62">
        <f t="shared" si="4"/>
        <v>4.160586135386855</v>
      </c>
      <c r="K94" s="62"/>
    </row>
    <row r="95" spans="1:12" ht="36" customHeight="1" x14ac:dyDescent="0.2">
      <c r="A95" s="27"/>
      <c r="B95" s="28" t="s">
        <v>105</v>
      </c>
      <c r="C95" s="28" t="s">
        <v>90</v>
      </c>
      <c r="D95" s="53" t="s">
        <v>88</v>
      </c>
      <c r="E95" s="53"/>
      <c r="F95" s="65"/>
      <c r="G95" s="65"/>
      <c r="H95" s="62">
        <f>F58/H87</f>
        <v>392309.20400000003</v>
      </c>
      <c r="I95" s="62"/>
      <c r="J95" s="62">
        <f t="shared" si="4"/>
        <v>392309.20400000003</v>
      </c>
      <c r="K95" s="62"/>
    </row>
    <row r="96" spans="1:12" ht="36" customHeight="1" x14ac:dyDescent="0.2">
      <c r="A96" s="34"/>
      <c r="B96" s="35" t="s">
        <v>106</v>
      </c>
      <c r="C96" s="28" t="s">
        <v>90</v>
      </c>
      <c r="D96" s="53" t="s">
        <v>88</v>
      </c>
      <c r="E96" s="53"/>
      <c r="F96" s="65">
        <f>738941/8</f>
        <v>92367.625</v>
      </c>
      <c r="G96" s="65"/>
      <c r="H96" s="65">
        <f>10000/1</f>
        <v>10000</v>
      </c>
      <c r="I96" s="65"/>
      <c r="J96" s="66">
        <f t="shared" si="4"/>
        <v>102367.625</v>
      </c>
      <c r="K96" s="66"/>
    </row>
    <row r="97" spans="1:14" ht="114.75" customHeight="1" x14ac:dyDescent="0.2">
      <c r="A97" s="34"/>
      <c r="B97" s="35" t="s">
        <v>107</v>
      </c>
      <c r="C97" s="28" t="s">
        <v>90</v>
      </c>
      <c r="D97" s="53" t="s">
        <v>88</v>
      </c>
      <c r="E97" s="53"/>
      <c r="F97" s="65">
        <f>6771180.35/30</f>
        <v>225706.01166666666</v>
      </c>
      <c r="G97" s="65"/>
      <c r="H97" s="66"/>
      <c r="I97" s="66"/>
      <c r="J97" s="66">
        <f t="shared" si="4"/>
        <v>225706.01166666666</v>
      </c>
      <c r="K97" s="66"/>
    </row>
    <row r="98" spans="1:14" ht="93" customHeight="1" x14ac:dyDescent="0.2">
      <c r="A98" s="34"/>
      <c r="B98" s="35" t="s">
        <v>108</v>
      </c>
      <c r="C98" s="28" t="s">
        <v>90</v>
      </c>
      <c r="D98" s="53" t="s">
        <v>88</v>
      </c>
      <c r="E98" s="53"/>
      <c r="F98" s="65">
        <f>2900000/12</f>
        <v>241666.66666666666</v>
      </c>
      <c r="G98" s="65"/>
      <c r="H98" s="66"/>
      <c r="I98" s="66"/>
      <c r="J98" s="66">
        <f t="shared" si="4"/>
        <v>241666.66666666666</v>
      </c>
      <c r="K98" s="66"/>
    </row>
    <row r="99" spans="1:14" ht="21.75" customHeight="1" x14ac:dyDescent="0.2">
      <c r="A99" s="27">
        <v>5</v>
      </c>
      <c r="B99" s="25" t="s">
        <v>109</v>
      </c>
      <c r="C99" s="28"/>
      <c r="D99" s="53"/>
      <c r="E99" s="53"/>
      <c r="F99" s="62"/>
      <c r="G99" s="62"/>
      <c r="H99" s="63"/>
      <c r="I99" s="63"/>
      <c r="J99" s="62"/>
      <c r="K99" s="62"/>
    </row>
    <row r="100" spans="1:14" ht="34.15" customHeight="1" x14ac:dyDescent="0.2">
      <c r="A100" s="27"/>
      <c r="B100" s="28" t="s">
        <v>110</v>
      </c>
      <c r="C100" s="28" t="s">
        <v>111</v>
      </c>
      <c r="D100" s="53" t="s">
        <v>85</v>
      </c>
      <c r="E100" s="53"/>
      <c r="F100" s="58">
        <v>97</v>
      </c>
      <c r="G100" s="58"/>
      <c r="H100" s="64"/>
      <c r="I100" s="64"/>
      <c r="J100" s="58">
        <f t="shared" si="1"/>
        <v>97</v>
      </c>
      <c r="K100" s="58"/>
    </row>
    <row r="101" spans="1:14" ht="31.5" customHeight="1" x14ac:dyDescent="0.2">
      <c r="A101" s="27"/>
      <c r="B101" s="28" t="s">
        <v>112</v>
      </c>
      <c r="C101" s="28" t="s">
        <v>111</v>
      </c>
      <c r="D101" s="53" t="s">
        <v>85</v>
      </c>
      <c r="E101" s="53"/>
      <c r="F101" s="54">
        <v>68</v>
      </c>
      <c r="G101" s="55"/>
      <c r="H101" s="56"/>
      <c r="I101" s="57"/>
      <c r="J101" s="58">
        <f t="shared" si="1"/>
        <v>68</v>
      </c>
      <c r="K101" s="58"/>
    </row>
    <row r="102" spans="1:14" ht="35.25" customHeight="1" x14ac:dyDescent="0.2">
      <c r="A102" s="38"/>
      <c r="B102" s="33" t="s">
        <v>113</v>
      </c>
      <c r="C102" s="33" t="s">
        <v>111</v>
      </c>
      <c r="D102" s="59" t="s">
        <v>88</v>
      </c>
      <c r="E102" s="59"/>
      <c r="F102" s="60"/>
      <c r="G102" s="60"/>
      <c r="H102" s="61">
        <v>-43</v>
      </c>
      <c r="I102" s="61"/>
      <c r="J102" s="61">
        <f t="shared" si="1"/>
        <v>-43</v>
      </c>
      <c r="K102" s="61"/>
    </row>
    <row r="103" spans="1:14" ht="22.5" customHeight="1" x14ac:dyDescent="0.25">
      <c r="A103" s="50" t="s">
        <v>114</v>
      </c>
      <c r="B103" s="50"/>
      <c r="C103" s="39"/>
      <c r="D103" s="39"/>
      <c r="E103" s="39"/>
      <c r="F103" s="39"/>
      <c r="G103" s="39"/>
      <c r="H103" s="39"/>
      <c r="I103" s="39"/>
      <c r="J103" s="39"/>
      <c r="K103" s="39"/>
      <c r="L103" s="40"/>
      <c r="M103" s="40"/>
      <c r="N103" s="40"/>
    </row>
    <row r="104" spans="1:14" ht="24.75" customHeight="1" x14ac:dyDescent="0.25">
      <c r="A104" s="41"/>
      <c r="B104" s="39"/>
      <c r="C104" s="39"/>
      <c r="D104" s="39"/>
      <c r="E104" s="42"/>
      <c r="F104" s="39"/>
      <c r="G104" s="39"/>
      <c r="H104" s="51" t="s">
        <v>115</v>
      </c>
      <c r="I104" s="51"/>
      <c r="J104" s="51"/>
      <c r="K104" s="51"/>
    </row>
    <row r="105" spans="1:14" ht="53.25" customHeight="1" x14ac:dyDescent="0.25">
      <c r="A105" s="50" t="s">
        <v>116</v>
      </c>
      <c r="B105" s="50"/>
      <c r="C105" s="39"/>
      <c r="D105" s="39"/>
      <c r="E105" s="43" t="s">
        <v>117</v>
      </c>
      <c r="F105" s="44"/>
      <c r="G105" s="44"/>
      <c r="H105" s="49" t="s">
        <v>118</v>
      </c>
      <c r="I105" s="49"/>
      <c r="J105" s="49"/>
      <c r="K105" s="49"/>
    </row>
    <row r="106" spans="1:14" s="45" customFormat="1" ht="27" customHeight="1" x14ac:dyDescent="0.25">
      <c r="A106" s="50" t="s">
        <v>119</v>
      </c>
      <c r="B106" s="50"/>
      <c r="C106" s="39"/>
      <c r="D106" s="39"/>
      <c r="E106" s="39"/>
      <c r="F106" s="39"/>
      <c r="G106" s="39"/>
      <c r="H106" s="52"/>
      <c r="I106" s="52"/>
      <c r="J106" s="52"/>
      <c r="K106" s="52"/>
    </row>
    <row r="107" spans="1:14" s="45" customFormat="1" ht="18" customHeight="1" x14ac:dyDescent="0.25">
      <c r="A107" s="41"/>
      <c r="B107" s="39"/>
      <c r="C107" s="39"/>
      <c r="D107" s="39"/>
      <c r="E107" s="42"/>
      <c r="F107" s="39"/>
      <c r="G107" s="39"/>
      <c r="H107" s="48" t="s">
        <v>120</v>
      </c>
      <c r="I107" s="48"/>
      <c r="J107" s="48"/>
      <c r="K107" s="48"/>
    </row>
    <row r="108" spans="1:14" s="45" customFormat="1" ht="48" customHeight="1" x14ac:dyDescent="0.2">
      <c r="A108" s="41" t="s">
        <v>121</v>
      </c>
      <c r="B108" s="39"/>
      <c r="C108" s="41"/>
      <c r="D108" s="39"/>
      <c r="E108" s="43" t="s">
        <v>117</v>
      </c>
      <c r="F108" s="43"/>
      <c r="G108" s="44"/>
      <c r="H108" s="49" t="s">
        <v>118</v>
      </c>
      <c r="I108" s="49"/>
      <c r="J108" s="49"/>
      <c r="K108" s="49"/>
    </row>
    <row r="109" spans="1:14" s="45" customFormat="1" ht="20.25" customHeight="1" x14ac:dyDescent="0.2">
      <c r="A109" s="46"/>
      <c r="B109" s="47" t="s">
        <v>122</v>
      </c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1:14" s="45" customFormat="1" ht="20.25" customHeight="1" x14ac:dyDescent="0.2">
      <c r="A110" s="46"/>
      <c r="B110" s="46" t="s">
        <v>123</v>
      </c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1:14" s="45" customFormat="1" ht="34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mergeCells count="252">
    <mergeCell ref="G2:K2"/>
    <mergeCell ref="G3:K3"/>
    <mergeCell ref="A4:K4"/>
    <mergeCell ref="B5:F5"/>
    <mergeCell ref="G5:K5"/>
    <mergeCell ref="B6:F6"/>
    <mergeCell ref="G6:K6"/>
    <mergeCell ref="A11:I11"/>
    <mergeCell ref="A12:K12"/>
    <mergeCell ref="A13:K13"/>
    <mergeCell ref="A14:K14"/>
    <mergeCell ref="A15:K15"/>
    <mergeCell ref="A16:K16"/>
    <mergeCell ref="B7:C7"/>
    <mergeCell ref="E7:F7"/>
    <mergeCell ref="G7:K7"/>
    <mergeCell ref="A8:K8"/>
    <mergeCell ref="A9:K9"/>
    <mergeCell ref="A10:K10"/>
    <mergeCell ref="A23:K23"/>
    <mergeCell ref="A24:K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B36:H36"/>
    <mergeCell ref="B37:H37"/>
    <mergeCell ref="B38:H38"/>
    <mergeCell ref="B39:H39"/>
    <mergeCell ref="A41:K41"/>
    <mergeCell ref="A43:K43"/>
    <mergeCell ref="A29:K29"/>
    <mergeCell ref="A30:K30"/>
    <mergeCell ref="A31:K31"/>
    <mergeCell ref="A32:K32"/>
    <mergeCell ref="A33:K33"/>
    <mergeCell ref="A34:K34"/>
    <mergeCell ref="A52:H52"/>
    <mergeCell ref="A53:I53"/>
    <mergeCell ref="B54:C54"/>
    <mergeCell ref="D54:E54"/>
    <mergeCell ref="F54:G54"/>
    <mergeCell ref="H54:I54"/>
    <mergeCell ref="B45:H45"/>
    <mergeCell ref="B46:H46"/>
    <mergeCell ref="B47:H47"/>
    <mergeCell ref="B48:H48"/>
    <mergeCell ref="B49:H49"/>
    <mergeCell ref="B50:H50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S59:T59"/>
    <mergeCell ref="A60:C60"/>
    <mergeCell ref="D60:E60"/>
    <mergeCell ref="F60:G60"/>
    <mergeCell ref="H60:I60"/>
    <mergeCell ref="O60:P60"/>
    <mergeCell ref="Q60:R60"/>
    <mergeCell ref="S60:T60"/>
    <mergeCell ref="B59:C59"/>
    <mergeCell ref="D59:E59"/>
    <mergeCell ref="F59:G59"/>
    <mergeCell ref="H59:I59"/>
    <mergeCell ref="O59:P59"/>
    <mergeCell ref="Q59:R59"/>
    <mergeCell ref="A63:I63"/>
    <mergeCell ref="P63:T63"/>
    <mergeCell ref="A64:C64"/>
    <mergeCell ref="D64:E64"/>
    <mergeCell ref="F64:G64"/>
    <mergeCell ref="H64:I64"/>
    <mergeCell ref="P64:T64"/>
    <mergeCell ref="O61:P61"/>
    <mergeCell ref="Q61:R61"/>
    <mergeCell ref="S61:T61"/>
    <mergeCell ref="A62:H62"/>
    <mergeCell ref="O62:P62"/>
    <mergeCell ref="Q62:R62"/>
    <mergeCell ref="S62:T62"/>
    <mergeCell ref="A67:C67"/>
    <mergeCell ref="D67:E67"/>
    <mergeCell ref="F67:G67"/>
    <mergeCell ref="H67:I67"/>
    <mergeCell ref="A69:H69"/>
    <mergeCell ref="D70:E70"/>
    <mergeCell ref="F70:G70"/>
    <mergeCell ref="H70:I70"/>
    <mergeCell ref="A65:C65"/>
    <mergeCell ref="D65:E65"/>
    <mergeCell ref="F65:G65"/>
    <mergeCell ref="H65:I65"/>
    <mergeCell ref="A66:C66"/>
    <mergeCell ref="D66:E66"/>
    <mergeCell ref="F66:G66"/>
    <mergeCell ref="H66:I66"/>
    <mergeCell ref="J70:K70"/>
    <mergeCell ref="D71:E71"/>
    <mergeCell ref="F71:G71"/>
    <mergeCell ref="H71:I71"/>
    <mergeCell ref="J71:K71"/>
    <mergeCell ref="D72:E72"/>
    <mergeCell ref="F72:G72"/>
    <mergeCell ref="H72:I72"/>
    <mergeCell ref="J72:K72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H107:K107"/>
    <mergeCell ref="H108:K108"/>
    <mergeCell ref="A103:B103"/>
    <mergeCell ref="H104:K104"/>
    <mergeCell ref="A105:B105"/>
    <mergeCell ref="H105:K105"/>
    <mergeCell ref="A106:B106"/>
    <mergeCell ref="H106:K106"/>
    <mergeCell ref="D101:E101"/>
    <mergeCell ref="F101:G101"/>
    <mergeCell ref="H101:I101"/>
    <mergeCell ref="J101:K101"/>
    <mergeCell ref="D102:E102"/>
    <mergeCell ref="F102:G102"/>
    <mergeCell ref="H102:I102"/>
    <mergeCell ref="J102:K102"/>
  </mergeCells>
  <pageMargins left="0.62992125984251968" right="0.23622047244094491" top="0.55118110236220474" bottom="0.35433070866141736" header="0.31496062992125984" footer="0.31496062992125984"/>
  <pageSetup paperSize="9" scale="52" fitToHeight="4" orientation="landscape" r:id="rId1"/>
  <rowBreaks count="2" manualBreakCount="2">
    <brk id="61" max="10" man="1"/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1010 </vt:lpstr>
      <vt:lpstr>'1010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2022-11-16T13:24:37Z</dcterms:created>
  <dcterms:modified xsi:type="dcterms:W3CDTF">2022-11-16T13:57:32Z</dcterms:modified>
</cp:coreProperties>
</file>