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10 " sheetId="1" r:id="rId1"/>
  </sheets>
  <definedNames>
    <definedName name="_xlnm.Print_Area" localSheetId="0">'1010 '!$A$2:$K$111</definedName>
  </definedNames>
  <calcPr calcId="144525"/>
</workbook>
</file>

<file path=xl/calcChain.xml><?xml version="1.0" encoding="utf-8"?>
<calcChain xmlns="http://schemas.openxmlformats.org/spreadsheetml/2006/main">
  <c r="J103" i="1" l="1"/>
  <c r="J102" i="1"/>
  <c r="J101" i="1"/>
  <c r="J99" i="1"/>
  <c r="F99" i="1"/>
  <c r="F98" i="1"/>
  <c r="J98" i="1" s="1"/>
  <c r="J97" i="1"/>
  <c r="H97" i="1"/>
  <c r="F97" i="1"/>
  <c r="F95" i="1"/>
  <c r="J95" i="1" s="1"/>
  <c r="F94" i="1"/>
  <c r="J94" i="1" s="1"/>
  <c r="J91" i="1"/>
  <c r="J90" i="1"/>
  <c r="J88" i="1"/>
  <c r="J87" i="1"/>
  <c r="J86" i="1"/>
  <c r="J85" i="1"/>
  <c r="F83" i="1"/>
  <c r="J83" i="1" s="1"/>
  <c r="J82" i="1"/>
  <c r="J81" i="1"/>
  <c r="J79" i="1"/>
  <c r="J78" i="1"/>
  <c r="J77" i="1"/>
  <c r="F77" i="1"/>
  <c r="J76" i="1"/>
  <c r="J75" i="1"/>
  <c r="D61" i="1"/>
  <c r="D67" i="1" s="1"/>
  <c r="D68" i="1" s="1"/>
  <c r="F60" i="1"/>
  <c r="H60" i="1" s="1"/>
  <c r="F59" i="1"/>
  <c r="H59" i="1" s="1"/>
  <c r="F58" i="1"/>
  <c r="D58" i="1"/>
  <c r="H58" i="1" s="1"/>
  <c r="H57" i="1"/>
  <c r="H61" i="1" s="1"/>
  <c r="F57" i="1"/>
  <c r="D57" i="1"/>
  <c r="F61" i="1" l="1"/>
  <c r="F93" i="1"/>
  <c r="H96" i="1"/>
  <c r="J96" i="1" s="1"/>
  <c r="F67" i="1" l="1"/>
  <c r="H93" i="1"/>
  <c r="J93" i="1" s="1"/>
  <c r="F68" i="1" l="1"/>
  <c r="H67" i="1"/>
  <c r="H68" i="1" s="1"/>
</calcChain>
</file>

<file path=xl/sharedStrings.xml><?xml version="1.0" encoding="utf-8"?>
<sst xmlns="http://schemas.openxmlformats.org/spreadsheetml/2006/main" count="182" uniqueCount="127">
  <si>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</si>
  <si>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</si>
  <si>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</si>
  <si>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</si>
  <si>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</si>
  <si>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</si>
  <si>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</si>
  <si>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</si>
  <si>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</si>
  <si>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</si>
  <si>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</si>
  <si>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</si>
  <si>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</si>
  <si>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618 212 979,84  гривень, у тому числі загального фонду — 545 375 923,82 гривень та спеціального фонду — 72 837 056,02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</si>
  <si>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</si>
  <si>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</si>
  <si>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</si>
  <si>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</si>
  <si>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</si>
  <si>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</si>
  <si>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</si>
  <si>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</si>
  <si>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</si>
  <si>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</si>
  <si>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</si>
  <si>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</si>
  <si>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</si>
  <si>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</si>
  <si>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</si>
  <si>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</si>
  <si>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</si>
  <si>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</si>
  <si>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</si>
  <si>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</si>
  <si>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</si>
  <si>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Рішення виконавчого комітету № 607 від 25.08.2022 року "Про внесення змін до бюджету Хмельницької міської територіальної громади на 2022 рік"</t>
  </si>
  <si>
    <t>Рішення виконавчого комітету № 681 від 22.09.2022 року "Про внесення змін до бюджету Хмельницької міської територіальної громади на 2022 рік"</t>
  </si>
  <si>
    <t>Рішення виконавчого комітету № 705 від 13.10.2022 року "Про внесення змін до бюджету Хмельницької міської територіальної громади на 2022 рік"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</si>
  <si>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</si>
  <si>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 xml:space="preserve">Протокол № 43 від 17.11.2022 року 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</si>
  <si>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</si>
  <si>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</si>
  <si>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</si>
  <si>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</si>
  <si>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</si>
  <si>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</si>
  <si>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</si>
  <si>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</si>
  <si>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</si>
  <si>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</si>
  <si>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</si>
  <si>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</si>
  <si>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</si>
  <si>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</si>
  <si>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</si>
  <si>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</si>
  <si>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</si>
  <si>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</si>
  <si>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</si>
  <si>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</si>
  <si>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</si>
  <si>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</si>
  <si>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</si>
  <si>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</si>
  <si>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</si>
  <si>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</si>
  <si>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</si>
  <si>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</si>
  <si>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</si>
  <si>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</si>
  <si>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</si>
  <si>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</si>
  <si>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</si>
  <si>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</si>
  <si>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</si>
  <si>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</si>
  <si>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</si>
  <si>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</si>
  <si>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</si>
  <si>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</si>
  <si>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</si>
  <si>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</si>
  <si>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</si>
  <si>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25.08.22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</si>
  <si>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</si>
  <si>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</si>
  <si>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</si>
  <si>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</si>
  <si>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</si>
  <si>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</si>
  <si>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</si>
  <si>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</si>
  <si>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</si>
  <si>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</si>
  <si>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</si>
  <si>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року. Рішення виконавчого комітету № 705  від 13.10.2022 року. </t>
  </si>
  <si>
    <t>Кількість закладів, в яких будуть проведені поточні ремонти</t>
  </si>
  <si>
    <t>Рішення сесії Хмельницької міської ради № 7 від 15.12.2021 року. Рішення виконавчого комітету № 705  від 13.10.2022 року. Рішення виконавчого комітету № 753  від 273.10.2022 року.</t>
  </si>
  <si>
    <t>Кількість закладів, в яких будуть проведені поточні ремонти споруд цивільного захисту (укриття, бомбосховища тощо) та придбанні будівельні матеріали для проведення ремонтних робіт господарським способом.</t>
  </si>
  <si>
    <t xml:space="preserve"> Рішення виконавчого комітету № 467  від 14.07.2022 року. Рішення виконавчого комітету № 570  від 11.08.2022 року. Рішення виконавчого комітету № 705  від 13.10.2022 року.</t>
  </si>
  <si>
    <t xml:space="preserve">Кількість закладів, в яких буде впроваджено заходи з енергозбереження та підвищення термомодернізації будівель з метою підготовки до проведення опалювального сезону </t>
  </si>
  <si>
    <t>Рішення виконавчого комітету № 705  від 13.10.2022 року.</t>
  </si>
  <si>
    <t>вікна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</si>
  <si>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</si>
  <si>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</si>
  <si>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</si>
  <si>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</si>
  <si>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</si>
  <si>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ремонтів.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</si>
  <si>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</si>
  <si>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</t>
  </si>
  <si>
    <t>якості</t>
  </si>
  <si>
    <t>Динаміка охоплення дітей дошкільною освітою</t>
  </si>
  <si>
    <t>%</t>
  </si>
  <si>
    <t>Відсоток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</si>
  <si>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</si>
  <si>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</si>
  <si>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</si>
  <si>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</si>
  <si>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</si>
  <si>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</si>
  <si>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</si>
  <si>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</si>
  <si>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</si>
  <si>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</si>
  <si>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</si>
  <si>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листопада 2022 року № 185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</si>
</sst>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2"/>
  <sheetViews>
    <sheetView tabSelected="1" view="pageBreakPreview" zoomScale="60" zoomScaleNormal="100" workbookViewId="0">
      <selection activeCell="B6" sqref="B6:F6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23" customHeight="1" x14ac:dyDescent="0.2">
      <c r="B3" s="2"/>
      <c r="C3" s="2"/>
      <c r="D3" s="2"/>
      <c r="E3" s="2"/>
      <c r="F3" s="2"/>
      <c r="G3" s="5" t="s">
        <v>126</v>
      </c>
      <c r="H3" s="5"/>
      <c r="I3" s="5"/>
      <c r="J3" s="5"/>
      <c r="K3" s="5"/>
    </row>
    <row r="4" spans="1:11" ht="37.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9.6" customHeight="1" x14ac:dyDescent="0.2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 x14ac:dyDescent="0.2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43.25" customHeight="1" x14ac:dyDescent="0.2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36.75" customHeight="1" x14ac:dyDescent="0.2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6" customHeight="1" x14ac:dyDescent="0.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5" customHeight="1" x14ac:dyDescent="0.2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.5" customHeight="1" x14ac:dyDescent="0.2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22.5" customHeight="1" x14ac:dyDescent="0.2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 customHeight="1" x14ac:dyDescent="0.2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2.5" customHeight="1" x14ac:dyDescent="0.2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2.5" customHeight="1" x14ac:dyDescent="0.2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 x14ac:dyDescent="0.2">
      <c r="A16" s="16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2">
      <c r="A17" s="16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9" customHeight="1" x14ac:dyDescent="0.2">
      <c r="A18" s="16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1.5" customHeight="1" x14ac:dyDescent="0.2">
      <c r="A19" s="19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30.6" customHeight="1" x14ac:dyDescent="0.2">
      <c r="A20" s="19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30.6" customHeight="1" x14ac:dyDescent="0.2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6" customHeight="1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5" customHeight="1" x14ac:dyDescent="0.2">
      <c r="A23" s="1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6.75" customHeight="1" x14ac:dyDescent="0.2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33.75" customHeight="1" x14ac:dyDescent="0.2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 x14ac:dyDescent="0.2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 x14ac:dyDescent="0.2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3.25" customHeight="1" x14ac:dyDescent="0.2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 x14ac:dyDescent="0.2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3.25" customHeight="1" x14ac:dyDescent="0.2">
      <c r="A30" s="16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23.25" customHeight="1" x14ac:dyDescent="0.2">
      <c r="A31" s="16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23.25" customHeight="1" x14ac:dyDescent="0.2">
      <c r="A32" s="16" t="s">
        <v>37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3.25" customHeight="1" x14ac:dyDescent="0.2">
      <c r="A33" s="16" t="s">
        <v>38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23.25" customHeight="1" x14ac:dyDescent="0.2">
      <c r="A34" s="16" t="s">
        <v>39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3.25" customHeight="1" x14ac:dyDescent="0.2">
      <c r="A35" s="15" t="s">
        <v>40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9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3.25" customHeight="1" x14ac:dyDescent="0.2">
      <c r="A37" s="21" t="s">
        <v>41</v>
      </c>
      <c r="B37" s="22" t="s">
        <v>42</v>
      </c>
      <c r="C37" s="22"/>
      <c r="D37" s="22"/>
      <c r="E37" s="22"/>
      <c r="F37" s="22"/>
      <c r="G37" s="22"/>
      <c r="H37" s="22"/>
      <c r="I37" s="23"/>
      <c r="J37" s="23"/>
      <c r="K37" s="23"/>
    </row>
    <row r="38" spans="1:11" ht="39.75" customHeight="1" x14ac:dyDescent="0.2">
      <c r="A38" s="24">
        <v>1</v>
      </c>
      <c r="B38" s="25" t="s">
        <v>43</v>
      </c>
      <c r="C38" s="26"/>
      <c r="D38" s="26"/>
      <c r="E38" s="26"/>
      <c r="F38" s="26"/>
      <c r="G38" s="26"/>
      <c r="H38" s="26"/>
      <c r="I38" s="23"/>
      <c r="J38" s="23"/>
      <c r="K38" s="23"/>
    </row>
    <row r="39" spans="1:11" ht="26.25" customHeight="1" x14ac:dyDescent="0.2">
      <c r="A39" s="24">
        <v>2</v>
      </c>
      <c r="B39" s="25" t="s">
        <v>44</v>
      </c>
      <c r="C39" s="26"/>
      <c r="D39" s="26"/>
      <c r="E39" s="26"/>
      <c r="F39" s="26"/>
      <c r="G39" s="26"/>
      <c r="H39" s="26"/>
      <c r="I39" s="23"/>
      <c r="J39" s="23"/>
      <c r="K39" s="23"/>
    </row>
    <row r="40" spans="1:11" ht="35.25" customHeight="1" x14ac:dyDescent="0.2">
      <c r="A40" s="24">
        <v>3</v>
      </c>
      <c r="B40" s="25" t="s">
        <v>45</v>
      </c>
      <c r="C40" s="26"/>
      <c r="D40" s="26"/>
      <c r="E40" s="26"/>
      <c r="F40" s="26"/>
      <c r="G40" s="26"/>
      <c r="H40" s="26"/>
      <c r="I40" s="23"/>
      <c r="J40" s="23"/>
      <c r="K40" s="23"/>
    </row>
    <row r="41" spans="1:11" ht="12" customHeight="1" x14ac:dyDescent="0.2">
      <c r="A41" s="27"/>
      <c r="B41" s="8"/>
      <c r="C41" s="8"/>
      <c r="D41" s="8"/>
      <c r="E41" s="8"/>
      <c r="F41" s="8"/>
      <c r="G41" s="8"/>
      <c r="H41" s="8"/>
      <c r="I41" s="23"/>
      <c r="J41" s="23"/>
      <c r="K41" s="23"/>
    </row>
    <row r="42" spans="1:11" ht="18" customHeight="1" x14ac:dyDescent="0.2">
      <c r="A42" s="15" t="s">
        <v>46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4.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23.25" customHeight="1" x14ac:dyDescent="0.2">
      <c r="A44" s="15" t="s">
        <v>47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5.2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8" customHeight="1" x14ac:dyDescent="0.2">
      <c r="A46" s="21" t="s">
        <v>41</v>
      </c>
      <c r="B46" s="22" t="s">
        <v>48</v>
      </c>
      <c r="C46" s="22"/>
      <c r="D46" s="22"/>
      <c r="E46" s="22"/>
      <c r="F46" s="22"/>
      <c r="G46" s="22"/>
      <c r="H46" s="22"/>
      <c r="I46" s="23"/>
      <c r="J46" s="23"/>
      <c r="K46" s="23"/>
    </row>
    <row r="47" spans="1:11" ht="23.25" customHeight="1" x14ac:dyDescent="0.2">
      <c r="A47" s="28">
        <v>1</v>
      </c>
      <c r="B47" s="29" t="s">
        <v>49</v>
      </c>
      <c r="C47" s="30"/>
      <c r="D47" s="30"/>
      <c r="E47" s="30"/>
      <c r="F47" s="30"/>
      <c r="G47" s="30"/>
      <c r="H47" s="31"/>
      <c r="I47" s="23"/>
      <c r="J47" s="23"/>
      <c r="K47" s="23"/>
    </row>
    <row r="48" spans="1:11" ht="23.25" customHeight="1" x14ac:dyDescent="0.2">
      <c r="A48" s="28">
        <v>2</v>
      </c>
      <c r="B48" s="29" t="s">
        <v>50</v>
      </c>
      <c r="C48" s="30"/>
      <c r="D48" s="30"/>
      <c r="E48" s="30"/>
      <c r="F48" s="30"/>
      <c r="G48" s="30"/>
      <c r="H48" s="31"/>
      <c r="I48" s="23"/>
      <c r="J48" s="23"/>
      <c r="K48" s="23"/>
    </row>
    <row r="49" spans="1:20" ht="23.25" customHeight="1" x14ac:dyDescent="0.2">
      <c r="A49" s="28">
        <v>3</v>
      </c>
      <c r="B49" s="29" t="s">
        <v>51</v>
      </c>
      <c r="C49" s="30"/>
      <c r="D49" s="30"/>
      <c r="E49" s="30"/>
      <c r="F49" s="30"/>
      <c r="G49" s="30"/>
      <c r="H49" s="31"/>
      <c r="I49" s="23"/>
      <c r="J49" s="23"/>
      <c r="K49" s="23"/>
    </row>
    <row r="50" spans="1:20" ht="23.25" customHeight="1" x14ac:dyDescent="0.2">
      <c r="A50" s="28">
        <v>4</v>
      </c>
      <c r="B50" s="29" t="s">
        <v>52</v>
      </c>
      <c r="C50" s="30"/>
      <c r="D50" s="30"/>
      <c r="E50" s="30"/>
      <c r="F50" s="30"/>
      <c r="G50" s="30"/>
      <c r="H50" s="31"/>
      <c r="I50" s="23"/>
      <c r="J50" s="23"/>
      <c r="K50" s="23"/>
    </row>
    <row r="51" spans="1:20" ht="23.25" customHeight="1" x14ac:dyDescent="0.2">
      <c r="A51" s="28">
        <v>5</v>
      </c>
      <c r="B51" s="29" t="s">
        <v>53</v>
      </c>
      <c r="C51" s="30"/>
      <c r="D51" s="30"/>
      <c r="E51" s="30"/>
      <c r="F51" s="30"/>
      <c r="G51" s="30"/>
      <c r="H51" s="31"/>
      <c r="I51" s="23"/>
      <c r="J51" s="23"/>
      <c r="K51" s="23"/>
    </row>
    <row r="52" spans="1:20" ht="9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20" ht="15.75" x14ac:dyDescent="0.2">
      <c r="A53" s="15" t="s">
        <v>54</v>
      </c>
      <c r="B53" s="15"/>
      <c r="C53" s="15"/>
      <c r="D53" s="15"/>
      <c r="E53" s="15"/>
      <c r="F53" s="15"/>
      <c r="G53" s="15"/>
      <c r="H53" s="15"/>
      <c r="I53" s="23"/>
      <c r="J53" s="23"/>
      <c r="K53" s="23"/>
    </row>
    <row r="54" spans="1:20" ht="3" customHeight="1" x14ac:dyDescent="0.2">
      <c r="A54" s="32" t="s">
        <v>55</v>
      </c>
      <c r="B54" s="32"/>
      <c r="C54" s="32"/>
      <c r="D54" s="32"/>
      <c r="E54" s="32"/>
      <c r="F54" s="32"/>
      <c r="G54" s="32"/>
      <c r="H54" s="32"/>
      <c r="I54" s="32"/>
      <c r="J54" s="11"/>
      <c r="K54" s="11"/>
    </row>
    <row r="55" spans="1:20" s="36" customFormat="1" ht="47.25" customHeight="1" x14ac:dyDescent="0.2">
      <c r="A55" s="33" t="s">
        <v>41</v>
      </c>
      <c r="B55" s="22" t="s">
        <v>56</v>
      </c>
      <c r="C55" s="22"/>
      <c r="D55" s="22" t="s">
        <v>57</v>
      </c>
      <c r="E55" s="22"/>
      <c r="F55" s="22" t="s">
        <v>58</v>
      </c>
      <c r="G55" s="22"/>
      <c r="H55" s="22" t="s">
        <v>59</v>
      </c>
      <c r="I55" s="22"/>
      <c r="J55" s="34"/>
      <c r="K55" s="35"/>
    </row>
    <row r="56" spans="1:20" ht="15.75" x14ac:dyDescent="0.2">
      <c r="A56" s="37">
        <v>1</v>
      </c>
      <c r="B56" s="38">
        <v>2</v>
      </c>
      <c r="C56" s="38"/>
      <c r="D56" s="38">
        <v>3</v>
      </c>
      <c r="E56" s="38"/>
      <c r="F56" s="38">
        <v>4</v>
      </c>
      <c r="G56" s="38"/>
      <c r="H56" s="38">
        <v>6</v>
      </c>
      <c r="I56" s="38"/>
      <c r="J56" s="39"/>
      <c r="K56" s="23"/>
    </row>
    <row r="57" spans="1:20" ht="34.5" customHeight="1" x14ac:dyDescent="0.2">
      <c r="A57" s="40">
        <v>1</v>
      </c>
      <c r="B57" s="26" t="s">
        <v>60</v>
      </c>
      <c r="C57" s="26"/>
      <c r="D57" s="41">
        <f>499584950-90841+5333481.67+(1619.2+28550.67+8146.6)+(26350+49953+59807)+(2822220+1315998.74)+566233.94</f>
        <v>509706469.82000005</v>
      </c>
      <c r="E57" s="41"/>
      <c r="F57" s="42">
        <f>27280530+557954.04+45622</f>
        <v>27884106.039999999</v>
      </c>
      <c r="G57" s="42"/>
      <c r="H57" s="41">
        <f>SUM(D57:G57)</f>
        <v>537590575.86000001</v>
      </c>
      <c r="I57" s="41"/>
      <c r="J57" s="43"/>
      <c r="K57" s="23"/>
      <c r="M57" s="44"/>
    </row>
    <row r="58" spans="1:20" ht="36" customHeight="1" x14ac:dyDescent="0.2">
      <c r="A58" s="40">
        <v>2</v>
      </c>
      <c r="B58" s="26" t="s">
        <v>61</v>
      </c>
      <c r="C58" s="26"/>
      <c r="D58" s="41">
        <f>36208005-76303-289000-173248</f>
        <v>35669454</v>
      </c>
      <c r="E58" s="41"/>
      <c r="F58" s="42">
        <f>41264765.96-45622</f>
        <v>41219143.960000001</v>
      </c>
      <c r="G58" s="42"/>
      <c r="H58" s="41">
        <f t="shared" ref="H58:H60" si="0">SUM(D58:G58)</f>
        <v>76888597.960000008</v>
      </c>
      <c r="I58" s="41"/>
      <c r="J58" s="43"/>
      <c r="K58" s="23"/>
      <c r="L58" s="44"/>
      <c r="M58" s="44"/>
    </row>
    <row r="59" spans="1:20" ht="34.5" customHeight="1" x14ac:dyDescent="0.2">
      <c r="A59" s="40">
        <v>3</v>
      </c>
      <c r="B59" s="26" t="s">
        <v>62</v>
      </c>
      <c r="C59" s="26"/>
      <c r="D59" s="45"/>
      <c r="E59" s="45"/>
      <c r="F59" s="42">
        <f>1505804+455742.02</f>
        <v>1961546.02</v>
      </c>
      <c r="G59" s="42"/>
      <c r="H59" s="41">
        <f t="shared" si="0"/>
        <v>1961546.02</v>
      </c>
      <c r="I59" s="41"/>
      <c r="J59" s="43"/>
      <c r="K59" s="23"/>
      <c r="L59" s="46"/>
      <c r="M59" s="46"/>
      <c r="O59" s="47"/>
    </row>
    <row r="60" spans="1:20" ht="34.5" customHeight="1" x14ac:dyDescent="0.2">
      <c r="A60" s="40">
        <v>4</v>
      </c>
      <c r="B60" s="26" t="s">
        <v>63</v>
      </c>
      <c r="C60" s="26"/>
      <c r="D60" s="45"/>
      <c r="E60" s="45"/>
      <c r="F60" s="42">
        <f>1755960+26300-10000</f>
        <v>1772260</v>
      </c>
      <c r="G60" s="42"/>
      <c r="H60" s="41">
        <f t="shared" si="0"/>
        <v>1772260</v>
      </c>
      <c r="I60" s="41"/>
      <c r="J60" s="43"/>
      <c r="K60" s="23"/>
      <c r="L60" s="46"/>
      <c r="M60" s="46"/>
      <c r="O60" s="48"/>
      <c r="P60" s="48"/>
      <c r="Q60" s="48"/>
      <c r="R60" s="48"/>
      <c r="S60" s="48"/>
      <c r="T60" s="48"/>
    </row>
    <row r="61" spans="1:20" ht="15.75" x14ac:dyDescent="0.2">
      <c r="A61" s="49" t="s">
        <v>64</v>
      </c>
      <c r="B61" s="49"/>
      <c r="C61" s="49"/>
      <c r="D61" s="41">
        <f>SUM(D57:D60)</f>
        <v>545375923.82000005</v>
      </c>
      <c r="E61" s="41"/>
      <c r="F61" s="41">
        <f>SUM(F57:F60)</f>
        <v>72837056.019999996</v>
      </c>
      <c r="G61" s="41"/>
      <c r="H61" s="50">
        <f>SUM(H57:H60)</f>
        <v>618212979.84000003</v>
      </c>
      <c r="I61" s="50"/>
      <c r="J61" s="23"/>
      <c r="K61" s="23"/>
      <c r="O61" s="48"/>
      <c r="P61" s="48"/>
      <c r="Q61" s="48"/>
      <c r="R61" s="48"/>
      <c r="S61" s="48"/>
      <c r="T61" s="48"/>
    </row>
    <row r="62" spans="1:20" ht="15.75" customHeight="1" x14ac:dyDescent="0.2">
      <c r="A62" s="23"/>
      <c r="B62" s="8"/>
      <c r="C62" s="23"/>
      <c r="D62" s="51"/>
      <c r="E62" s="51"/>
      <c r="F62" s="51"/>
      <c r="G62" s="51"/>
      <c r="H62" s="51"/>
      <c r="I62" s="51"/>
      <c r="J62" s="23"/>
      <c r="K62" s="23"/>
      <c r="O62" s="48"/>
      <c r="P62" s="48"/>
      <c r="Q62" s="48"/>
      <c r="R62" s="48"/>
      <c r="S62" s="48"/>
      <c r="T62" s="48"/>
    </row>
    <row r="63" spans="1:20" ht="15.75" x14ac:dyDescent="0.2">
      <c r="A63" s="15" t="s">
        <v>65</v>
      </c>
      <c r="B63" s="15"/>
      <c r="C63" s="15"/>
      <c r="D63" s="15"/>
      <c r="E63" s="15"/>
      <c r="F63" s="15"/>
      <c r="G63" s="15"/>
      <c r="H63" s="15"/>
      <c r="I63" s="23"/>
      <c r="J63" s="23"/>
      <c r="K63" s="23"/>
      <c r="O63" s="48"/>
      <c r="P63" s="48"/>
      <c r="Q63" s="48"/>
      <c r="R63" s="48"/>
      <c r="S63" s="48"/>
      <c r="T63" s="48"/>
    </row>
    <row r="64" spans="1:20" ht="16.5" customHeight="1" x14ac:dyDescent="0.2">
      <c r="A64" s="32" t="s">
        <v>55</v>
      </c>
      <c r="B64" s="32"/>
      <c r="C64" s="32"/>
      <c r="D64" s="32"/>
      <c r="E64" s="32"/>
      <c r="F64" s="32"/>
      <c r="G64" s="32"/>
      <c r="H64" s="32"/>
      <c r="I64" s="32"/>
      <c r="J64" s="11"/>
      <c r="K64" s="11"/>
      <c r="P64" s="52"/>
      <c r="Q64" s="52"/>
      <c r="R64" s="52"/>
      <c r="S64" s="52"/>
      <c r="T64" s="52"/>
    </row>
    <row r="65" spans="1:20" ht="31.5" customHeight="1" x14ac:dyDescent="0.2">
      <c r="A65" s="22" t="s">
        <v>66</v>
      </c>
      <c r="B65" s="22"/>
      <c r="C65" s="22"/>
      <c r="D65" s="22" t="s">
        <v>57</v>
      </c>
      <c r="E65" s="22"/>
      <c r="F65" s="22" t="s">
        <v>58</v>
      </c>
      <c r="G65" s="22"/>
      <c r="H65" s="22" t="s">
        <v>59</v>
      </c>
      <c r="I65" s="22"/>
      <c r="J65" s="23"/>
      <c r="K65" s="23"/>
      <c r="M65" s="44"/>
      <c r="P65" s="52"/>
      <c r="Q65" s="52"/>
      <c r="R65" s="52"/>
      <c r="S65" s="52"/>
      <c r="T65" s="52"/>
    </row>
    <row r="66" spans="1:20" ht="16.5" customHeight="1" x14ac:dyDescent="0.2">
      <c r="A66" s="38">
        <v>1</v>
      </c>
      <c r="B66" s="38"/>
      <c r="C66" s="38"/>
      <c r="D66" s="38">
        <v>2</v>
      </c>
      <c r="E66" s="38"/>
      <c r="F66" s="38">
        <v>3</v>
      </c>
      <c r="G66" s="38"/>
      <c r="H66" s="38">
        <v>4</v>
      </c>
      <c r="I66" s="38"/>
      <c r="J66" s="23"/>
      <c r="K66" s="23"/>
      <c r="P66" s="53"/>
      <c r="Q66" s="53"/>
      <c r="R66" s="53"/>
      <c r="S66" s="53"/>
      <c r="T66" s="53"/>
    </row>
    <row r="67" spans="1:20" ht="44.25" customHeight="1" x14ac:dyDescent="0.2">
      <c r="A67" s="29" t="s">
        <v>67</v>
      </c>
      <c r="B67" s="30"/>
      <c r="C67" s="31"/>
      <c r="D67" s="54">
        <f>D61</f>
        <v>545375923.82000005</v>
      </c>
      <c r="E67" s="54"/>
      <c r="F67" s="54">
        <f>F61</f>
        <v>72837056.019999996</v>
      </c>
      <c r="G67" s="54"/>
      <c r="H67" s="54">
        <f>F67+D67</f>
        <v>618212979.84000003</v>
      </c>
      <c r="I67" s="54"/>
      <c r="J67" s="23"/>
      <c r="K67" s="23"/>
    </row>
    <row r="68" spans="1:20" ht="26.25" customHeight="1" x14ac:dyDescent="0.2">
      <c r="A68" s="55" t="s">
        <v>64</v>
      </c>
      <c r="B68" s="56"/>
      <c r="C68" s="56"/>
      <c r="D68" s="57">
        <f>D67</f>
        <v>545375923.82000005</v>
      </c>
      <c r="E68" s="57"/>
      <c r="F68" s="57">
        <f>F67</f>
        <v>72837056.019999996</v>
      </c>
      <c r="G68" s="57"/>
      <c r="H68" s="54">
        <f>SUM(H67:H67)</f>
        <v>618212979.84000003</v>
      </c>
      <c r="I68" s="54"/>
      <c r="J68" s="23"/>
      <c r="K68" s="23"/>
    </row>
    <row r="69" spans="1:20" ht="15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20" ht="17.25" customHeight="1" x14ac:dyDescent="0.2">
      <c r="A70" s="15" t="s">
        <v>68</v>
      </c>
      <c r="B70" s="15"/>
      <c r="C70" s="15"/>
      <c r="D70" s="15"/>
      <c r="E70" s="15"/>
      <c r="F70" s="15"/>
      <c r="G70" s="15"/>
      <c r="H70" s="15"/>
      <c r="I70" s="23"/>
      <c r="J70" s="23"/>
      <c r="K70" s="23"/>
    </row>
    <row r="71" spans="1:20" ht="49.5" customHeight="1" x14ac:dyDescent="0.2">
      <c r="A71" s="33" t="s">
        <v>41</v>
      </c>
      <c r="B71" s="33" t="s">
        <v>69</v>
      </c>
      <c r="C71" s="33" t="s">
        <v>70</v>
      </c>
      <c r="D71" s="22" t="s">
        <v>71</v>
      </c>
      <c r="E71" s="22"/>
      <c r="F71" s="22" t="s">
        <v>57</v>
      </c>
      <c r="G71" s="22"/>
      <c r="H71" s="22" t="s">
        <v>58</v>
      </c>
      <c r="I71" s="22"/>
      <c r="J71" s="22" t="s">
        <v>59</v>
      </c>
      <c r="K71" s="22"/>
    </row>
    <row r="72" spans="1:20" s="36" customFormat="1" ht="21.95" customHeight="1" x14ac:dyDescent="0.2">
      <c r="A72" s="37">
        <v>1</v>
      </c>
      <c r="B72" s="37">
        <v>2</v>
      </c>
      <c r="C72" s="37">
        <v>3</v>
      </c>
      <c r="D72" s="38">
        <v>4</v>
      </c>
      <c r="E72" s="38"/>
      <c r="F72" s="38">
        <v>5</v>
      </c>
      <c r="G72" s="38"/>
      <c r="H72" s="38">
        <v>6</v>
      </c>
      <c r="I72" s="38"/>
      <c r="J72" s="38">
        <v>7</v>
      </c>
      <c r="K72" s="58"/>
    </row>
    <row r="73" spans="1:20" ht="21.75" customHeight="1" x14ac:dyDescent="0.2">
      <c r="A73" s="40">
        <v>1</v>
      </c>
      <c r="B73" s="59" t="s">
        <v>72</v>
      </c>
      <c r="C73" s="60"/>
      <c r="D73" s="58"/>
      <c r="E73" s="58"/>
      <c r="F73" s="58"/>
      <c r="G73" s="58"/>
      <c r="H73" s="58"/>
      <c r="I73" s="58"/>
      <c r="J73" s="58"/>
      <c r="K73" s="58"/>
    </row>
    <row r="74" spans="1:20" ht="36" customHeight="1" x14ac:dyDescent="0.2">
      <c r="A74" s="61"/>
      <c r="B74" s="62" t="s">
        <v>73</v>
      </c>
      <c r="C74" s="62" t="s">
        <v>74</v>
      </c>
      <c r="D74" s="26" t="s">
        <v>75</v>
      </c>
      <c r="E74" s="26"/>
      <c r="F74" s="63">
        <v>59</v>
      </c>
      <c r="G74" s="63"/>
      <c r="H74" s="58"/>
      <c r="I74" s="58"/>
      <c r="J74" s="63">
        <v>59</v>
      </c>
      <c r="K74" s="63"/>
    </row>
    <row r="75" spans="1:20" ht="35.85" customHeight="1" x14ac:dyDescent="0.2">
      <c r="A75" s="61"/>
      <c r="B75" s="62" t="s">
        <v>76</v>
      </c>
      <c r="C75" s="62" t="s">
        <v>74</v>
      </c>
      <c r="D75" s="26" t="s">
        <v>75</v>
      </c>
      <c r="E75" s="26"/>
      <c r="F75" s="63">
        <v>461</v>
      </c>
      <c r="G75" s="63"/>
      <c r="H75" s="58"/>
      <c r="I75" s="58"/>
      <c r="J75" s="63">
        <f t="shared" ref="J75:J103" si="1">F75+H75</f>
        <v>461</v>
      </c>
      <c r="K75" s="63"/>
    </row>
    <row r="76" spans="1:20" ht="35.85" customHeight="1" x14ac:dyDescent="0.2">
      <c r="A76" s="64"/>
      <c r="B76" s="62" t="s">
        <v>77</v>
      </c>
      <c r="C76" s="62" t="s">
        <v>74</v>
      </c>
      <c r="D76" s="26" t="s">
        <v>78</v>
      </c>
      <c r="E76" s="26"/>
      <c r="F76" s="65">
        <v>2997.53</v>
      </c>
      <c r="G76" s="65"/>
      <c r="H76" s="65">
        <v>124.21</v>
      </c>
      <c r="I76" s="65"/>
      <c r="J76" s="65">
        <f t="shared" si="1"/>
        <v>3121.7400000000002</v>
      </c>
      <c r="K76" s="65"/>
    </row>
    <row r="77" spans="1:20" ht="32.25" customHeight="1" x14ac:dyDescent="0.2">
      <c r="A77" s="64"/>
      <c r="B77" s="62" t="s">
        <v>79</v>
      </c>
      <c r="C77" s="62" t="s">
        <v>74</v>
      </c>
      <c r="D77" s="26" t="s">
        <v>78</v>
      </c>
      <c r="E77" s="26"/>
      <c r="F77" s="65">
        <f>1487.93+4.36+3</f>
        <v>1495.29</v>
      </c>
      <c r="G77" s="65"/>
      <c r="H77" s="65">
        <v>123.71</v>
      </c>
      <c r="I77" s="65"/>
      <c r="J77" s="65">
        <f t="shared" si="1"/>
        <v>1619</v>
      </c>
      <c r="K77" s="65"/>
    </row>
    <row r="78" spans="1:20" ht="31.5" customHeight="1" x14ac:dyDescent="0.2">
      <c r="A78" s="64"/>
      <c r="B78" s="66" t="s">
        <v>80</v>
      </c>
      <c r="C78" s="62" t="s">
        <v>74</v>
      </c>
      <c r="D78" s="26" t="s">
        <v>78</v>
      </c>
      <c r="E78" s="26"/>
      <c r="F78" s="65">
        <v>234</v>
      </c>
      <c r="G78" s="65"/>
      <c r="H78" s="65">
        <v>0.5</v>
      </c>
      <c r="I78" s="65"/>
      <c r="J78" s="65">
        <f t="shared" si="1"/>
        <v>234.5</v>
      </c>
      <c r="K78" s="65"/>
    </row>
    <row r="79" spans="1:20" ht="35.25" customHeight="1" x14ac:dyDescent="0.2">
      <c r="A79" s="64"/>
      <c r="B79" s="66" t="s">
        <v>81</v>
      </c>
      <c r="C79" s="62" t="s">
        <v>74</v>
      </c>
      <c r="D79" s="26" t="s">
        <v>78</v>
      </c>
      <c r="E79" s="26"/>
      <c r="F79" s="65">
        <v>1268.24</v>
      </c>
      <c r="G79" s="65"/>
      <c r="H79" s="65"/>
      <c r="I79" s="65"/>
      <c r="J79" s="65">
        <f t="shared" si="1"/>
        <v>1268.24</v>
      </c>
      <c r="K79" s="65"/>
    </row>
    <row r="80" spans="1:20" ht="22.5" customHeight="1" x14ac:dyDescent="0.2">
      <c r="A80" s="61">
        <v>2</v>
      </c>
      <c r="B80" s="67" t="s">
        <v>82</v>
      </c>
      <c r="C80" s="62"/>
      <c r="D80" s="26"/>
      <c r="E80" s="26"/>
      <c r="F80" s="68"/>
      <c r="G80" s="68"/>
      <c r="H80" s="69"/>
      <c r="I80" s="69"/>
      <c r="J80" s="70"/>
      <c r="K80" s="71"/>
    </row>
    <row r="81" spans="1:12" ht="60.75" customHeight="1" x14ac:dyDescent="0.2">
      <c r="A81" s="72"/>
      <c r="B81" s="73" t="s">
        <v>83</v>
      </c>
      <c r="C81" s="73" t="s">
        <v>84</v>
      </c>
      <c r="D81" s="74" t="s">
        <v>75</v>
      </c>
      <c r="E81" s="74"/>
      <c r="F81" s="75">
        <v>12459</v>
      </c>
      <c r="G81" s="75"/>
      <c r="H81" s="75"/>
      <c r="I81" s="75"/>
      <c r="J81" s="75">
        <f t="shared" ref="J81:J83" si="2">F81+H81</f>
        <v>12459</v>
      </c>
      <c r="K81" s="75"/>
    </row>
    <row r="82" spans="1:12" ht="40.5" customHeight="1" x14ac:dyDescent="0.2">
      <c r="A82" s="61"/>
      <c r="B82" s="73" t="s">
        <v>85</v>
      </c>
      <c r="C82" s="62" t="s">
        <v>84</v>
      </c>
      <c r="D82" s="29" t="s">
        <v>86</v>
      </c>
      <c r="E82" s="31"/>
      <c r="F82" s="76">
        <v>4992</v>
      </c>
      <c r="G82" s="77"/>
      <c r="H82" s="76"/>
      <c r="I82" s="77"/>
      <c r="J82" s="76">
        <f t="shared" si="2"/>
        <v>4992</v>
      </c>
      <c r="K82" s="77"/>
    </row>
    <row r="83" spans="1:12" ht="40.5" customHeight="1" x14ac:dyDescent="0.2">
      <c r="A83" s="61"/>
      <c r="B83" s="73" t="s">
        <v>87</v>
      </c>
      <c r="C83" s="62" t="s">
        <v>84</v>
      </c>
      <c r="D83" s="29" t="s">
        <v>86</v>
      </c>
      <c r="E83" s="31"/>
      <c r="F83" s="76">
        <f>F81-F82</f>
        <v>7467</v>
      </c>
      <c r="G83" s="77"/>
      <c r="H83" s="76"/>
      <c r="I83" s="77"/>
      <c r="J83" s="76">
        <f t="shared" si="2"/>
        <v>7467</v>
      </c>
      <c r="K83" s="77"/>
    </row>
    <row r="84" spans="1:12" ht="40.5" customHeight="1" x14ac:dyDescent="0.2">
      <c r="A84" s="61"/>
      <c r="B84" s="62" t="s">
        <v>88</v>
      </c>
      <c r="C84" s="62" t="s">
        <v>74</v>
      </c>
      <c r="D84" s="29" t="s">
        <v>89</v>
      </c>
      <c r="E84" s="31"/>
      <c r="F84" s="76">
        <v>237</v>
      </c>
      <c r="G84" s="77"/>
      <c r="H84" s="78"/>
      <c r="I84" s="79"/>
      <c r="J84" s="76">
        <v>237</v>
      </c>
      <c r="K84" s="77"/>
    </row>
    <row r="85" spans="1:12" ht="40.5" customHeight="1" x14ac:dyDescent="0.2">
      <c r="A85" s="61"/>
      <c r="B85" s="62" t="s">
        <v>90</v>
      </c>
      <c r="C85" s="62" t="s">
        <v>91</v>
      </c>
      <c r="D85" s="29" t="s">
        <v>89</v>
      </c>
      <c r="E85" s="31"/>
      <c r="F85" s="80">
        <v>19.600000000000001</v>
      </c>
      <c r="G85" s="81"/>
      <c r="H85" s="80">
        <v>29.4</v>
      </c>
      <c r="I85" s="81"/>
      <c r="J85" s="82">
        <f>F85+H85</f>
        <v>49</v>
      </c>
      <c r="K85" s="83"/>
    </row>
    <row r="86" spans="1:12" ht="40.5" customHeight="1" x14ac:dyDescent="0.2">
      <c r="A86" s="84"/>
      <c r="B86" s="62" t="s">
        <v>92</v>
      </c>
      <c r="C86" s="62" t="s">
        <v>91</v>
      </c>
      <c r="D86" s="29" t="s">
        <v>89</v>
      </c>
      <c r="E86" s="31"/>
      <c r="F86" s="82">
        <v>19.600000000000001</v>
      </c>
      <c r="G86" s="83"/>
      <c r="H86" s="82">
        <v>29.4</v>
      </c>
      <c r="I86" s="83"/>
      <c r="J86" s="82">
        <f>F86+H86</f>
        <v>49</v>
      </c>
      <c r="K86" s="83"/>
    </row>
    <row r="87" spans="1:12" ht="40.5" customHeight="1" x14ac:dyDescent="0.2">
      <c r="A87" s="61"/>
      <c r="B87" s="62" t="s">
        <v>93</v>
      </c>
      <c r="C87" s="62" t="s">
        <v>91</v>
      </c>
      <c r="D87" s="29" t="s">
        <v>89</v>
      </c>
      <c r="E87" s="31"/>
      <c r="F87" s="82">
        <v>16.8</v>
      </c>
      <c r="G87" s="83"/>
      <c r="H87" s="82">
        <v>25.2</v>
      </c>
      <c r="I87" s="83"/>
      <c r="J87" s="82">
        <f>F87+H87</f>
        <v>42</v>
      </c>
      <c r="K87" s="83"/>
    </row>
    <row r="88" spans="1:12" s="85" customFormat="1" ht="69.75" customHeight="1" x14ac:dyDescent="0.2">
      <c r="A88" s="64"/>
      <c r="B88" s="62" t="s">
        <v>94</v>
      </c>
      <c r="C88" s="62" t="s">
        <v>91</v>
      </c>
      <c r="D88" s="29" t="s">
        <v>95</v>
      </c>
      <c r="E88" s="31"/>
      <c r="F88" s="82"/>
      <c r="G88" s="83"/>
      <c r="H88" s="76">
        <v>5</v>
      </c>
      <c r="I88" s="77"/>
      <c r="J88" s="76">
        <f>H88</f>
        <v>5</v>
      </c>
      <c r="K88" s="77"/>
    </row>
    <row r="89" spans="1:12" s="85" customFormat="1" ht="92.25" customHeight="1" x14ac:dyDescent="0.2">
      <c r="A89" s="64"/>
      <c r="B89" s="62" t="s">
        <v>96</v>
      </c>
      <c r="C89" s="62" t="s">
        <v>91</v>
      </c>
      <c r="D89" s="29" t="s">
        <v>97</v>
      </c>
      <c r="E89" s="31"/>
      <c r="F89" s="86">
        <v>8</v>
      </c>
      <c r="G89" s="87"/>
      <c r="H89" s="76">
        <v>1</v>
      </c>
      <c r="I89" s="77"/>
      <c r="J89" s="88">
        <v>8</v>
      </c>
      <c r="K89" s="89"/>
    </row>
    <row r="90" spans="1:12" s="85" customFormat="1" ht="121.5" customHeight="1" x14ac:dyDescent="0.2">
      <c r="A90" s="84"/>
      <c r="B90" s="90" t="s">
        <v>98</v>
      </c>
      <c r="C90" s="90" t="s">
        <v>74</v>
      </c>
      <c r="D90" s="91" t="s">
        <v>99</v>
      </c>
      <c r="E90" s="91"/>
      <c r="F90" s="86">
        <v>30</v>
      </c>
      <c r="G90" s="87"/>
      <c r="H90" s="88"/>
      <c r="I90" s="89"/>
      <c r="J90" s="88">
        <f t="shared" ref="J90:J91" si="3">F90+H90</f>
        <v>30</v>
      </c>
      <c r="K90" s="89"/>
    </row>
    <row r="91" spans="1:12" s="85" customFormat="1" ht="101.25" customHeight="1" x14ac:dyDescent="0.2">
      <c r="A91" s="84"/>
      <c r="B91" s="90" t="s">
        <v>100</v>
      </c>
      <c r="C91" s="90" t="s">
        <v>74</v>
      </c>
      <c r="D91" s="91" t="s">
        <v>101</v>
      </c>
      <c r="E91" s="91"/>
      <c r="F91" s="86">
        <v>12</v>
      </c>
      <c r="G91" s="87"/>
      <c r="H91" s="88"/>
      <c r="I91" s="89"/>
      <c r="J91" s="88">
        <f t="shared" si="3"/>
        <v>12</v>
      </c>
      <c r="K91" s="89"/>
      <c r="L91" s="92" t="s">
        <v>102</v>
      </c>
    </row>
    <row r="92" spans="1:12" ht="25.5" customHeight="1" x14ac:dyDescent="0.2">
      <c r="A92" s="61">
        <v>4</v>
      </c>
      <c r="B92" s="59" t="s">
        <v>103</v>
      </c>
      <c r="C92" s="62"/>
      <c r="D92" s="26"/>
      <c r="E92" s="93"/>
      <c r="F92" s="68"/>
      <c r="G92" s="68"/>
      <c r="H92" s="68"/>
      <c r="I92" s="68"/>
      <c r="J92" s="68"/>
      <c r="K92" s="68"/>
    </row>
    <row r="93" spans="1:12" s="85" customFormat="1" ht="62.25" customHeight="1" x14ac:dyDescent="0.2">
      <c r="A93" s="64"/>
      <c r="B93" s="62" t="s">
        <v>104</v>
      </c>
      <c r="C93" s="62" t="s">
        <v>91</v>
      </c>
      <c r="D93" s="26" t="s">
        <v>89</v>
      </c>
      <c r="E93" s="26"/>
      <c r="F93" s="65">
        <f>ROUND(D61/F81,2)</f>
        <v>43773.65</v>
      </c>
      <c r="G93" s="65"/>
      <c r="H93" s="94">
        <f>ROUND(F61/F81,2)</f>
        <v>5846.14</v>
      </c>
      <c r="I93" s="94"/>
      <c r="J93" s="65">
        <f>ROUND(F93+H93,2)</f>
        <v>49619.79</v>
      </c>
      <c r="K93" s="65"/>
    </row>
    <row r="94" spans="1:12" ht="36" customHeight="1" x14ac:dyDescent="0.2">
      <c r="A94" s="61"/>
      <c r="B94" s="62" t="s">
        <v>105</v>
      </c>
      <c r="C94" s="62" t="s">
        <v>84</v>
      </c>
      <c r="D94" s="26" t="s">
        <v>89</v>
      </c>
      <c r="E94" s="26"/>
      <c r="F94" s="94">
        <f>F81/F77</f>
        <v>8.3321629917942346</v>
      </c>
      <c r="G94" s="94"/>
      <c r="H94" s="68"/>
      <c r="I94" s="68"/>
      <c r="J94" s="68">
        <f t="shared" ref="J94:J99" si="4">F94+H94</f>
        <v>8.3321629917942346</v>
      </c>
      <c r="K94" s="68"/>
    </row>
    <row r="95" spans="1:12" ht="36" customHeight="1" x14ac:dyDescent="0.2">
      <c r="A95" s="61"/>
      <c r="B95" s="62" t="s">
        <v>106</v>
      </c>
      <c r="C95" s="62" t="s">
        <v>84</v>
      </c>
      <c r="D95" s="26" t="s">
        <v>89</v>
      </c>
      <c r="E95" s="26"/>
      <c r="F95" s="94">
        <f>F81/F76</f>
        <v>4.1564221208795242</v>
      </c>
      <c r="G95" s="94"/>
      <c r="H95" s="68"/>
      <c r="I95" s="68"/>
      <c r="J95" s="68">
        <f t="shared" si="4"/>
        <v>4.1564221208795242</v>
      </c>
      <c r="K95" s="68"/>
    </row>
    <row r="96" spans="1:12" ht="36" customHeight="1" x14ac:dyDescent="0.2">
      <c r="A96" s="61"/>
      <c r="B96" s="62" t="s">
        <v>107</v>
      </c>
      <c r="C96" s="62" t="s">
        <v>91</v>
      </c>
      <c r="D96" s="26" t="s">
        <v>89</v>
      </c>
      <c r="E96" s="26"/>
      <c r="F96" s="94"/>
      <c r="G96" s="94"/>
      <c r="H96" s="68">
        <f>F59/H88</f>
        <v>392309.20400000003</v>
      </c>
      <c r="I96" s="68"/>
      <c r="J96" s="68">
        <f t="shared" si="4"/>
        <v>392309.20400000003</v>
      </c>
      <c r="K96" s="68"/>
    </row>
    <row r="97" spans="1:14" ht="36" customHeight="1" x14ac:dyDescent="0.2">
      <c r="A97" s="84"/>
      <c r="B97" s="90" t="s">
        <v>108</v>
      </c>
      <c r="C97" s="62" t="s">
        <v>91</v>
      </c>
      <c r="D97" s="26" t="s">
        <v>89</v>
      </c>
      <c r="E97" s="26"/>
      <c r="F97" s="94">
        <f>738941/8</f>
        <v>92367.625</v>
      </c>
      <c r="G97" s="94"/>
      <c r="H97" s="94">
        <f>10000/1</f>
        <v>10000</v>
      </c>
      <c r="I97" s="94"/>
      <c r="J97" s="65">
        <f t="shared" si="4"/>
        <v>102367.625</v>
      </c>
      <c r="K97" s="65"/>
    </row>
    <row r="98" spans="1:14" ht="114.75" customHeight="1" x14ac:dyDescent="0.2">
      <c r="A98" s="84"/>
      <c r="B98" s="90" t="s">
        <v>109</v>
      </c>
      <c r="C98" s="62" t="s">
        <v>91</v>
      </c>
      <c r="D98" s="26" t="s">
        <v>89</v>
      </c>
      <c r="E98" s="26"/>
      <c r="F98" s="94">
        <f>6771180.35/30</f>
        <v>225706.01166666666</v>
      </c>
      <c r="G98" s="94"/>
      <c r="H98" s="65"/>
      <c r="I98" s="65"/>
      <c r="J98" s="65">
        <f t="shared" si="4"/>
        <v>225706.01166666666</v>
      </c>
      <c r="K98" s="65"/>
    </row>
    <row r="99" spans="1:14" ht="93" customHeight="1" x14ac:dyDescent="0.2">
      <c r="A99" s="84"/>
      <c r="B99" s="90" t="s">
        <v>110</v>
      </c>
      <c r="C99" s="62" t="s">
        <v>91</v>
      </c>
      <c r="D99" s="26" t="s">
        <v>89</v>
      </c>
      <c r="E99" s="26"/>
      <c r="F99" s="94">
        <f>2900000/12</f>
        <v>241666.66666666666</v>
      </c>
      <c r="G99" s="94"/>
      <c r="H99" s="65"/>
      <c r="I99" s="65"/>
      <c r="J99" s="65">
        <f t="shared" si="4"/>
        <v>241666.66666666666</v>
      </c>
      <c r="K99" s="65"/>
    </row>
    <row r="100" spans="1:14" ht="21.75" customHeight="1" x14ac:dyDescent="0.2">
      <c r="A100" s="61">
        <v>5</v>
      </c>
      <c r="B100" s="59" t="s">
        <v>111</v>
      </c>
      <c r="C100" s="62"/>
      <c r="D100" s="26"/>
      <c r="E100" s="26"/>
      <c r="F100" s="68"/>
      <c r="G100" s="68"/>
      <c r="H100" s="69"/>
      <c r="I100" s="69"/>
      <c r="J100" s="68"/>
      <c r="K100" s="68"/>
    </row>
    <row r="101" spans="1:14" ht="34.15" customHeight="1" x14ac:dyDescent="0.2">
      <c r="A101" s="61"/>
      <c r="B101" s="62" t="s">
        <v>112</v>
      </c>
      <c r="C101" s="62" t="s">
        <v>113</v>
      </c>
      <c r="D101" s="26" t="s">
        <v>86</v>
      </c>
      <c r="E101" s="26"/>
      <c r="F101" s="95">
        <v>97</v>
      </c>
      <c r="G101" s="95"/>
      <c r="H101" s="96"/>
      <c r="I101" s="96"/>
      <c r="J101" s="95">
        <f t="shared" si="1"/>
        <v>97</v>
      </c>
      <c r="K101" s="95"/>
    </row>
    <row r="102" spans="1:14" ht="31.5" customHeight="1" x14ac:dyDescent="0.2">
      <c r="A102" s="61"/>
      <c r="B102" s="62" t="s">
        <v>114</v>
      </c>
      <c r="C102" s="62" t="s">
        <v>113</v>
      </c>
      <c r="D102" s="26" t="s">
        <v>86</v>
      </c>
      <c r="E102" s="26"/>
      <c r="F102" s="97">
        <v>68</v>
      </c>
      <c r="G102" s="98"/>
      <c r="H102" s="76"/>
      <c r="I102" s="77"/>
      <c r="J102" s="95">
        <f t="shared" si="1"/>
        <v>68</v>
      </c>
      <c r="K102" s="95"/>
    </row>
    <row r="103" spans="1:14" ht="35.25" customHeight="1" x14ac:dyDescent="0.2">
      <c r="A103" s="99"/>
      <c r="B103" s="73" t="s">
        <v>115</v>
      </c>
      <c r="C103" s="73" t="s">
        <v>113</v>
      </c>
      <c r="D103" s="74" t="s">
        <v>89</v>
      </c>
      <c r="E103" s="74"/>
      <c r="F103" s="100"/>
      <c r="G103" s="100"/>
      <c r="H103" s="101">
        <v>-35.4</v>
      </c>
      <c r="I103" s="101"/>
      <c r="J103" s="101">
        <f t="shared" si="1"/>
        <v>-35.4</v>
      </c>
      <c r="K103" s="101"/>
    </row>
    <row r="104" spans="1:14" ht="22.5" customHeight="1" x14ac:dyDescent="0.25">
      <c r="A104" s="102" t="s">
        <v>116</v>
      </c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4"/>
      <c r="M104" s="104"/>
      <c r="N104" s="104"/>
    </row>
    <row r="105" spans="1:14" ht="24.75" customHeight="1" x14ac:dyDescent="0.25">
      <c r="A105" s="105"/>
      <c r="B105" s="103"/>
      <c r="C105" s="103"/>
      <c r="D105" s="103"/>
      <c r="E105" s="106"/>
      <c r="F105" s="103"/>
      <c r="G105" s="103"/>
      <c r="H105" s="107" t="s">
        <v>117</v>
      </c>
      <c r="I105" s="107"/>
      <c r="J105" s="107"/>
      <c r="K105" s="107"/>
    </row>
    <row r="106" spans="1:14" ht="53.25" customHeight="1" x14ac:dyDescent="0.25">
      <c r="A106" s="102" t="s">
        <v>118</v>
      </c>
      <c r="B106" s="102"/>
      <c r="C106" s="103"/>
      <c r="D106" s="103"/>
      <c r="E106" s="108" t="s">
        <v>119</v>
      </c>
      <c r="F106" s="109"/>
      <c r="G106" s="109"/>
      <c r="H106" s="110" t="s">
        <v>120</v>
      </c>
      <c r="I106" s="110"/>
      <c r="J106" s="110"/>
      <c r="K106" s="110"/>
    </row>
    <row r="107" spans="1:14" s="112" customFormat="1" ht="27" customHeight="1" x14ac:dyDescent="0.25">
      <c r="A107" s="102" t="s">
        <v>121</v>
      </c>
      <c r="B107" s="102"/>
      <c r="C107" s="103"/>
      <c r="D107" s="103"/>
      <c r="E107" s="103"/>
      <c r="F107" s="103"/>
      <c r="G107" s="103"/>
      <c r="H107" s="111"/>
      <c r="I107" s="111"/>
      <c r="J107" s="111"/>
      <c r="K107" s="111"/>
    </row>
    <row r="108" spans="1:14" s="112" customFormat="1" ht="18" customHeight="1" x14ac:dyDescent="0.25">
      <c r="A108" s="105"/>
      <c r="B108" s="103"/>
      <c r="C108" s="103"/>
      <c r="D108" s="103"/>
      <c r="E108" s="106"/>
      <c r="F108" s="103"/>
      <c r="G108" s="103"/>
      <c r="H108" s="113" t="s">
        <v>122</v>
      </c>
      <c r="I108" s="113"/>
      <c r="J108" s="113"/>
      <c r="K108" s="113"/>
    </row>
    <row r="109" spans="1:14" s="112" customFormat="1" ht="48" customHeight="1" x14ac:dyDescent="0.2">
      <c r="A109" s="105" t="s">
        <v>123</v>
      </c>
      <c r="B109" s="103"/>
      <c r="C109" s="105"/>
      <c r="D109" s="103"/>
      <c r="E109" s="108" t="s">
        <v>119</v>
      </c>
      <c r="F109" s="108"/>
      <c r="G109" s="109"/>
      <c r="H109" s="110" t="s">
        <v>120</v>
      </c>
      <c r="I109" s="110"/>
      <c r="J109" s="110"/>
      <c r="K109" s="110"/>
    </row>
    <row r="110" spans="1:14" s="112" customFormat="1" ht="20.25" customHeight="1" x14ac:dyDescent="0.2">
      <c r="A110" s="114"/>
      <c r="B110" s="115" t="s">
        <v>124</v>
      </c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1:14" s="112" customFormat="1" ht="20.25" customHeight="1" x14ac:dyDescent="0.2">
      <c r="A111" s="114"/>
      <c r="B111" s="114" t="s">
        <v>125</v>
      </c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1:14" s="112" customFormat="1" ht="34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mergeCells count="253">
    <mergeCell ref="H108:K108"/>
    <mergeCell ref="H109:K109"/>
    <mergeCell ref="A104:B104"/>
    <mergeCell ref="H105:K105"/>
    <mergeCell ref="A106:B106"/>
    <mergeCell ref="H106:K106"/>
    <mergeCell ref="A107:B107"/>
    <mergeCell ref="H107:K107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A68:C68"/>
    <mergeCell ref="D68:E68"/>
    <mergeCell ref="F68:G68"/>
    <mergeCell ref="H68:I68"/>
    <mergeCell ref="A70:H70"/>
    <mergeCell ref="D71:E71"/>
    <mergeCell ref="F71:G71"/>
    <mergeCell ref="H71:I71"/>
    <mergeCell ref="A66:C66"/>
    <mergeCell ref="D66:E66"/>
    <mergeCell ref="F66:G66"/>
    <mergeCell ref="H66:I66"/>
    <mergeCell ref="A67:C67"/>
    <mergeCell ref="D67:E67"/>
    <mergeCell ref="F67:G67"/>
    <mergeCell ref="H67:I67"/>
    <mergeCell ref="A64:I64"/>
    <mergeCell ref="P64:T64"/>
    <mergeCell ref="A65:C65"/>
    <mergeCell ref="D65:E65"/>
    <mergeCell ref="F65:G65"/>
    <mergeCell ref="H65:I65"/>
    <mergeCell ref="P65:T65"/>
    <mergeCell ref="O62:P62"/>
    <mergeCell ref="Q62:R62"/>
    <mergeCell ref="S62:T62"/>
    <mergeCell ref="A63:H63"/>
    <mergeCell ref="O63:P63"/>
    <mergeCell ref="Q63:R63"/>
    <mergeCell ref="S63:T63"/>
    <mergeCell ref="S60:T60"/>
    <mergeCell ref="A61:C61"/>
    <mergeCell ref="D61:E61"/>
    <mergeCell ref="F61:G61"/>
    <mergeCell ref="H61:I61"/>
    <mergeCell ref="O61:P61"/>
    <mergeCell ref="Q61:R61"/>
    <mergeCell ref="S61:T61"/>
    <mergeCell ref="B60:C60"/>
    <mergeCell ref="D60:E60"/>
    <mergeCell ref="F60:G60"/>
    <mergeCell ref="H60:I60"/>
    <mergeCell ref="O60:P60"/>
    <mergeCell ref="Q60:R60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B57:C57"/>
    <mergeCell ref="D57:E57"/>
    <mergeCell ref="F57:G57"/>
    <mergeCell ref="H57:I57"/>
    <mergeCell ref="B51:H51"/>
    <mergeCell ref="A53:H53"/>
    <mergeCell ref="A54:I54"/>
    <mergeCell ref="B55:C55"/>
    <mergeCell ref="D55:E55"/>
    <mergeCell ref="F55:G55"/>
    <mergeCell ref="H55:I55"/>
    <mergeCell ref="A44:K44"/>
    <mergeCell ref="B46:H46"/>
    <mergeCell ref="B47:H47"/>
    <mergeCell ref="B48:H48"/>
    <mergeCell ref="B49:H49"/>
    <mergeCell ref="B50:H50"/>
    <mergeCell ref="A35:K35"/>
    <mergeCell ref="B37:H37"/>
    <mergeCell ref="B38:H38"/>
    <mergeCell ref="B39:H39"/>
    <mergeCell ref="B40:H40"/>
    <mergeCell ref="A42:K42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62992125984251968" right="0.23622047244094491" top="0.55118110236220474" bottom="0.35433070866141736" header="0.31496062992125984" footer="0.31496062992125984"/>
  <pageSetup paperSize="9" scale="52" fitToHeight="4" orientation="landscape" r:id="rId1"/>
  <rowBreaks count="2" manualBreakCount="2">
    <brk id="62" max="10" man="1"/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2022-12-05T08:50:40Z</dcterms:created>
  <dcterms:modified xsi:type="dcterms:W3CDTF">2022-12-05T08:53:12Z</dcterms:modified>
</cp:coreProperties>
</file>