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225"/>
  </bookViews>
  <sheets>
    <sheet name="1021" sheetId="1" r:id="rId1"/>
  </sheets>
  <definedNames>
    <definedName name="_xlnm.Print_Area" localSheetId="0">'1021'!$A$1:$L$99</definedName>
  </definedNames>
  <calcPr calcId="144525"/>
</workbook>
</file>

<file path=xl/calcChain.xml><?xml version="1.0" encoding="utf-8"?>
<calcChain xmlns="http://schemas.openxmlformats.org/spreadsheetml/2006/main">
  <c r="P93" i="1" l="1"/>
  <c r="P92" i="1"/>
  <c r="J90" i="1"/>
  <c r="J89" i="1"/>
  <c r="J88" i="1"/>
  <c r="J87" i="1"/>
  <c r="F85" i="1"/>
  <c r="J85" i="1" s="1"/>
  <c r="F84" i="1"/>
  <c r="J84" i="1" s="1"/>
  <c r="H83" i="1"/>
  <c r="J83" i="1" s="1"/>
  <c r="H82" i="1"/>
  <c r="J82" i="1" s="1"/>
  <c r="F81" i="1"/>
  <c r="J81" i="1" s="1"/>
  <c r="J80" i="1"/>
  <c r="F77" i="1"/>
  <c r="J77" i="1" s="1"/>
  <c r="J76" i="1"/>
  <c r="J75" i="1"/>
  <c r="H75" i="1"/>
  <c r="J74" i="1"/>
  <c r="J72" i="1"/>
  <c r="J70" i="1"/>
  <c r="J69" i="1"/>
  <c r="J68" i="1"/>
  <c r="H68" i="1"/>
  <c r="F68" i="1"/>
  <c r="J67" i="1"/>
  <c r="F67" i="1"/>
  <c r="J66" i="1"/>
  <c r="J65" i="1"/>
  <c r="F58" i="1"/>
  <c r="F59" i="1" s="1"/>
  <c r="H79" i="1" s="1"/>
  <c r="H51" i="1"/>
  <c r="F50" i="1"/>
  <c r="F52" i="1" s="1"/>
  <c r="H49" i="1"/>
  <c r="F49" i="1"/>
  <c r="H48" i="1"/>
  <c r="D48" i="1"/>
  <c r="F47" i="1"/>
  <c r="D47" i="1"/>
  <c r="D52" i="1" s="1"/>
  <c r="D58" i="1" l="1"/>
  <c r="H50" i="1"/>
  <c r="H47" i="1"/>
  <c r="H52" i="1" s="1"/>
  <c r="H58" i="1"/>
  <c r="H59" i="1" s="1"/>
  <c r="D59" i="1" l="1"/>
  <c r="F79" i="1" s="1"/>
  <c r="J79" i="1" s="1"/>
</calcChain>
</file>

<file path=xl/sharedStrings.xml><?xml version="1.0" encoding="utf-8"?>
<sst xmlns="http://schemas.openxmlformats.org/spreadsheetml/2006/main" count="163" uniqueCount="114">
  <si>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</si>
  <si>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</si>
  <si>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</si>
  <si>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</si>
  <si>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</si>
  <si>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</si>
  <si>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</si>
  <si>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</si>
  <si>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</si>
  <si>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</si>
  <si>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</si>
  <si>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</si>
  <si>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</si>
  <si>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- 425 717 212,95  гривень, у тому числі загального фонду — 353 865 597,95 гривень та спеціального фонду — 71 851 615,00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</si>
  <si>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</si>
  <si>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</si>
  <si>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</si>
  <si>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</si>
  <si>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</si>
  <si>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</si>
  <si>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</si>
  <si>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</si>
  <si>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</si>
  <si>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</si>
  <si>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</si>
  <si>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</si>
  <si>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</si>
  <si>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</si>
  <si>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</si>
  <si>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</si>
  <si>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</si>
  <si>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</si>
  <si>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</si>
  <si>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</si>
  <si>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</si>
  <si>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</si>
  <si>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</si>
  <si>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</si>
  <si>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</si>
  <si>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</si>
  <si>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</si>
  <si>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</si>
  <si>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</si>
  <si>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</si>
  <si>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</si>
  <si>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</si>
  <si>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</si>
  <si>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</si>
  <si>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</si>
  <si>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</si>
  <si>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</si>
  <si>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</si>
  <si>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</si>
  <si>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</si>
  <si>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</si>
  <si>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</si>
  <si>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</si>
  <si>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</si>
  <si>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</si>
  <si>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</si>
  <si>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</si>
  <si>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</si>
  <si>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</si>
  <si>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</si>
  <si>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</si>
  <si>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</si>
  <si>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</si>
  <si>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</si>
  <si>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</si>
  <si>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</si>
  <si>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</si>
  <si>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</si>
  <si>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</si>
  <si>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</si>
  <si>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</si>
  <si>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</si>
  <si>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</si>
  <si>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</si>
  <si>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</si>
  <si>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</si>
  <si>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</si>
  <si>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</si>
  <si>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</si>
  <si>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</si>
  <si>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</si>
  <si>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</si>
  <si>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</si>
  <si>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 "Про внесення змін до бюджету Хмельницької міської територіальної громади на 2022 рік".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</si>
  <si>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</si>
  <si>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</si>
  <si>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</si>
  <si>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</si>
  <si>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</si>
  <si>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</si>
  <si>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</si>
  <si>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 xml:space="preserve">Середні витрати на виконання поточних ремонтів споруд цивільного захисту (укриття, бомбосховища тощо) та придбання будівельних матеріалів, інвентарю та інструментів 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</si>
  <si>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</si>
  <si>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</si>
  <si>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</si>
  <si>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</si>
  <si>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</si>
  <si>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</si>
  <si>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</si>
  <si>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</si>
  <si>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</si>
  <si>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</si>
  <si>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</si>
  <si>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</si>
  <si>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</si>
  <si>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</si>
  <si>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</si>
  <si>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</si>
  <si>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</si>
  <si>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11 серпня  2022 року № 109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</si>
</sst>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1" fontId="12" fillId="0" borderId="0" xfId="1" applyNumberFormat="1" applyFont="1" applyFill="1" applyBorder="1" applyAlignment="1">
      <alignment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0" fontId="13" fillId="0" borderId="0" xfId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16" fillId="0" borderId="0" xfId="1" applyNumberFormat="1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0" fontId="17" fillId="0" borderId="0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4" fontId="13" fillId="0" borderId="3" xfId="1" applyNumberFormat="1" applyFont="1" applyFill="1" applyBorder="1" applyAlignment="1">
      <alignment horizontal="center" vertical="center" wrapText="1" shrinkToFit="1"/>
    </xf>
    <xf numFmtId="164" fontId="13" fillId="0" borderId="5" xfId="1" applyNumberFormat="1" applyFont="1" applyFill="1" applyBorder="1" applyAlignment="1">
      <alignment horizontal="center" vertical="center" wrapText="1" shrinkToFit="1"/>
    </xf>
    <xf numFmtId="167" fontId="15" fillId="0" borderId="3" xfId="1" applyNumberFormat="1" applyFont="1" applyFill="1" applyBorder="1" applyAlignment="1">
      <alignment horizontal="center" vertical="center" wrapText="1" shrinkToFit="1"/>
    </xf>
    <xf numFmtId="167" fontId="15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left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15" fillId="0" borderId="3" xfId="1" applyNumberFormat="1" applyFont="1" applyFill="1" applyBorder="1" applyAlignment="1">
      <alignment horizontal="center" vertical="center" wrapText="1" shrinkToFit="1"/>
    </xf>
    <xf numFmtId="165" fontId="15" fillId="0" borderId="5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2" fontId="13" fillId="0" borderId="0" xfId="1" applyNumberFormat="1" applyFont="1" applyFill="1" applyBorder="1" applyAlignment="1">
      <alignment horizontal="center" vertical="center" wrapText="1" shrinkToFit="1"/>
    </xf>
    <xf numFmtId="166" fontId="13" fillId="0" borderId="0" xfId="1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8"/>
  <sheetViews>
    <sheetView tabSelected="1" view="pageBreakPreview" topLeftCell="C86" zoomScale="60" zoomScaleNormal="70" workbookViewId="0">
      <selection activeCell="Q90" sqref="Q90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26.33203125" style="1" customWidth="1"/>
    <col min="14" max="14" width="13.1640625" style="1" customWidth="1"/>
    <col min="15" max="15" width="21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17" ht="111" customHeight="1" x14ac:dyDescent="0.25">
      <c r="B1" s="2"/>
      <c r="C1" s="2"/>
      <c r="D1" s="2"/>
      <c r="E1" s="2"/>
      <c r="F1" s="2"/>
      <c r="G1" s="3"/>
      <c r="H1" s="121" t="s">
        <v>0</v>
      </c>
      <c r="I1" s="121"/>
      <c r="J1" s="121"/>
      <c r="K1" s="121"/>
      <c r="L1" s="121"/>
    </row>
    <row r="2" spans="1:17" ht="127.5" customHeight="1" x14ac:dyDescent="0.2">
      <c r="B2" s="2"/>
      <c r="C2" s="2"/>
      <c r="D2" s="2"/>
      <c r="E2" s="2"/>
      <c r="F2" s="2"/>
      <c r="G2" s="4"/>
      <c r="H2" s="104" t="s">
        <v>113</v>
      </c>
      <c r="I2" s="104"/>
      <c r="J2" s="104"/>
      <c r="K2" s="104"/>
      <c r="L2" s="104"/>
    </row>
    <row r="3" spans="1:17" ht="47.25" customHeight="1" x14ac:dyDescent="0.2">
      <c r="A3" s="122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7" ht="111" customHeight="1" x14ac:dyDescent="0.2">
      <c r="A4" s="5" t="s">
        <v>2</v>
      </c>
      <c r="B4" s="118" t="s">
        <v>3</v>
      </c>
      <c r="C4" s="118"/>
      <c r="D4" s="118"/>
      <c r="E4" s="118"/>
      <c r="F4" s="118"/>
      <c r="G4" s="50" t="s">
        <v>4</v>
      </c>
      <c r="H4" s="50"/>
      <c r="I4" s="50"/>
      <c r="J4" s="50"/>
      <c r="K4" s="50"/>
    </row>
    <row r="5" spans="1:17" ht="97.5" customHeight="1" x14ac:dyDescent="0.2">
      <c r="A5" s="4" t="s">
        <v>5</v>
      </c>
      <c r="B5" s="50" t="s">
        <v>6</v>
      </c>
      <c r="C5" s="118"/>
      <c r="D5" s="118"/>
      <c r="E5" s="118"/>
      <c r="F5" s="118"/>
      <c r="G5" s="118" t="s">
        <v>7</v>
      </c>
      <c r="H5" s="118"/>
      <c r="I5" s="118"/>
      <c r="J5" s="118"/>
      <c r="K5" s="118"/>
    </row>
    <row r="6" spans="1:17" ht="150.75" customHeight="1" x14ac:dyDescent="0.2">
      <c r="A6" s="4" t="s">
        <v>8</v>
      </c>
      <c r="B6" s="50" t="s">
        <v>9</v>
      </c>
      <c r="C6" s="118"/>
      <c r="D6" s="6" t="s">
        <v>10</v>
      </c>
      <c r="E6" s="119" t="s">
        <v>11</v>
      </c>
      <c r="F6" s="118"/>
      <c r="G6" s="50" t="s">
        <v>12</v>
      </c>
      <c r="H6" s="118"/>
      <c r="I6" s="118"/>
      <c r="J6" s="118"/>
      <c r="K6" s="118"/>
    </row>
    <row r="7" spans="1:17" ht="34.5" customHeight="1" x14ac:dyDescent="0.2">
      <c r="A7" s="104" t="s">
        <v>13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M7" s="7"/>
      <c r="N7" s="7"/>
      <c r="O7" s="7"/>
      <c r="P7" s="7"/>
      <c r="Q7" s="7"/>
    </row>
    <row r="8" spans="1:17" ht="18" customHeight="1" x14ac:dyDescent="0.2">
      <c r="A8" s="120" t="s">
        <v>14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7" ht="33" customHeight="1" x14ac:dyDescent="0.2">
      <c r="A9" s="115" t="s">
        <v>15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7" ht="25.5" customHeight="1" x14ac:dyDescent="0.2">
      <c r="A10" s="115" t="s">
        <v>16</v>
      </c>
      <c r="B10" s="115"/>
      <c r="C10" s="115"/>
      <c r="D10" s="115"/>
      <c r="E10" s="115"/>
      <c r="F10" s="115"/>
      <c r="G10" s="115"/>
      <c r="H10" s="115"/>
      <c r="I10" s="115"/>
      <c r="J10" s="8"/>
      <c r="K10" s="8"/>
    </row>
    <row r="11" spans="1:17" ht="25.5" customHeight="1" x14ac:dyDescent="0.2">
      <c r="A11" s="115" t="s">
        <v>17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7" ht="25.5" customHeight="1" x14ac:dyDescent="0.2">
      <c r="A12" s="114" t="s">
        <v>18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7" ht="25.5" customHeight="1" x14ac:dyDescent="0.2">
      <c r="A13" s="115" t="s">
        <v>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7" ht="25.5" customHeight="1" x14ac:dyDescent="0.2">
      <c r="A14" s="114" t="s">
        <v>20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</row>
    <row r="15" spans="1:17" ht="25.5" customHeight="1" x14ac:dyDescent="0.2">
      <c r="A15" s="115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7" ht="23.45" customHeight="1" x14ac:dyDescent="0.2">
      <c r="A16" s="115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39" customHeight="1" x14ac:dyDescent="0.2">
      <c r="A17" s="115" t="s">
        <v>23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1" ht="34.5" customHeight="1" x14ac:dyDescent="0.2">
      <c r="A18" s="115" t="s">
        <v>24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ht="28.5" customHeight="1" x14ac:dyDescent="0.2">
      <c r="A19" s="115" t="s">
        <v>25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ht="39.7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34.5" customHeight="1" x14ac:dyDescent="0.2">
      <c r="A21" s="115" t="s">
        <v>27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</row>
    <row r="22" spans="1:11" ht="24.6" customHeight="1" x14ac:dyDescent="0.2">
      <c r="A22" s="114" t="s">
        <v>28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1" ht="22.5" customHeight="1" x14ac:dyDescent="0.2">
      <c r="A23" s="115" t="s">
        <v>29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ht="24" customHeight="1" x14ac:dyDescent="0.2">
      <c r="A24" s="114" t="s">
        <v>30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1" ht="29.25" customHeight="1" x14ac:dyDescent="0.2">
      <c r="A25" s="114" t="s">
        <v>31</v>
      </c>
      <c r="B25" s="114"/>
      <c r="C25" s="114"/>
      <c r="D25" s="114"/>
      <c r="E25" s="114"/>
      <c r="F25" s="114"/>
      <c r="G25" s="114"/>
      <c r="H25" s="114"/>
      <c r="I25" s="114"/>
      <c r="J25" s="114"/>
      <c r="K25" s="9"/>
    </row>
    <row r="26" spans="1:11" ht="29.25" customHeight="1" x14ac:dyDescent="0.2">
      <c r="A26" s="114" t="s">
        <v>32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9"/>
    </row>
    <row r="27" spans="1:11" ht="22.5" customHeight="1" x14ac:dyDescent="0.2">
      <c r="A27" s="114" t="s">
        <v>33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 ht="22.5" customHeight="1" x14ac:dyDescent="0.2">
      <c r="A28" s="114" t="s">
        <v>34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22.5" customHeight="1" x14ac:dyDescent="0.2">
      <c r="A29" s="114" t="s">
        <v>35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 ht="22.5" customHeight="1" x14ac:dyDescent="0.2">
      <c r="A30" s="114" t="s">
        <v>36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 ht="28.5" customHeight="1" x14ac:dyDescent="0.2">
      <c r="A31" s="115" t="s">
        <v>37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9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22" ht="29.25" customHeight="1" x14ac:dyDescent="0.2">
      <c r="A33" s="10" t="s">
        <v>38</v>
      </c>
      <c r="B33" s="99" t="s">
        <v>39</v>
      </c>
      <c r="C33" s="99"/>
      <c r="D33" s="99"/>
      <c r="E33" s="99"/>
      <c r="F33" s="99"/>
      <c r="G33" s="99"/>
      <c r="H33" s="99"/>
      <c r="I33" s="11"/>
      <c r="J33" s="11"/>
      <c r="K33" s="11"/>
    </row>
    <row r="34" spans="1:22" ht="33.75" customHeight="1" x14ac:dyDescent="0.2">
      <c r="A34" s="12">
        <v>1</v>
      </c>
      <c r="B34" s="52" t="s">
        <v>40</v>
      </c>
      <c r="C34" s="52"/>
      <c r="D34" s="52"/>
      <c r="E34" s="52"/>
      <c r="F34" s="52"/>
      <c r="G34" s="52"/>
      <c r="H34" s="52"/>
      <c r="I34" s="11"/>
      <c r="J34" s="11"/>
      <c r="K34" s="11"/>
    </row>
    <row r="35" spans="1:22" ht="12" customHeight="1" x14ac:dyDescent="0.2">
      <c r="A35" s="13"/>
      <c r="B35" s="5"/>
      <c r="C35" s="5"/>
      <c r="D35" s="5"/>
      <c r="E35" s="5"/>
      <c r="F35" s="5"/>
      <c r="G35" s="5"/>
      <c r="H35" s="5"/>
      <c r="I35" s="11"/>
      <c r="J35" s="11"/>
      <c r="K35" s="11"/>
    </row>
    <row r="36" spans="1:22" ht="27" customHeight="1" x14ac:dyDescent="0.2">
      <c r="A36" s="104" t="s">
        <v>41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22" ht="10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22" ht="28.5" customHeight="1" x14ac:dyDescent="0.2">
      <c r="A38" s="104" t="s">
        <v>42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1:22" ht="1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22" ht="17.25" customHeight="1" x14ac:dyDescent="0.2">
      <c r="A40" s="10" t="s">
        <v>38</v>
      </c>
      <c r="B40" s="99" t="s">
        <v>43</v>
      </c>
      <c r="C40" s="99"/>
      <c r="D40" s="99"/>
      <c r="E40" s="99"/>
      <c r="F40" s="99"/>
      <c r="G40" s="99"/>
      <c r="H40" s="99"/>
      <c r="I40" s="11"/>
      <c r="J40" s="11"/>
      <c r="K40" s="11"/>
    </row>
    <row r="41" spans="1:22" ht="27.75" customHeight="1" x14ac:dyDescent="0.2">
      <c r="A41" s="14">
        <v>1</v>
      </c>
      <c r="B41" s="81" t="s">
        <v>44</v>
      </c>
      <c r="C41" s="113"/>
      <c r="D41" s="113"/>
      <c r="E41" s="113"/>
      <c r="F41" s="113"/>
      <c r="G41" s="113"/>
      <c r="H41" s="82"/>
      <c r="I41" s="11"/>
      <c r="J41" s="11"/>
      <c r="K41" s="11"/>
    </row>
    <row r="42" spans="1:22" ht="6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22" ht="23.25" customHeight="1" x14ac:dyDescent="0.2">
      <c r="A43" s="104" t="s">
        <v>45</v>
      </c>
      <c r="B43" s="104"/>
      <c r="C43" s="104"/>
      <c r="D43" s="104"/>
      <c r="E43" s="104"/>
      <c r="F43" s="104"/>
      <c r="G43" s="104"/>
      <c r="H43" s="104"/>
      <c r="I43" s="11"/>
      <c r="J43" s="11"/>
      <c r="K43" s="11"/>
    </row>
    <row r="44" spans="1:22" ht="15.75" x14ac:dyDescent="0.2">
      <c r="A44" s="107" t="s">
        <v>46</v>
      </c>
      <c r="B44" s="107"/>
      <c r="C44" s="107"/>
      <c r="D44" s="107"/>
      <c r="E44" s="107"/>
      <c r="F44" s="107"/>
      <c r="G44" s="107"/>
      <c r="H44" s="107"/>
      <c r="I44" s="107"/>
      <c r="J44" s="4"/>
      <c r="K44" s="4"/>
    </row>
    <row r="45" spans="1:22" s="17" customFormat="1" ht="31.5" customHeight="1" x14ac:dyDescent="0.2">
      <c r="A45" s="15" t="s">
        <v>38</v>
      </c>
      <c r="B45" s="99" t="s">
        <v>47</v>
      </c>
      <c r="C45" s="99"/>
      <c r="D45" s="99" t="s">
        <v>48</v>
      </c>
      <c r="E45" s="99"/>
      <c r="F45" s="99" t="s">
        <v>49</v>
      </c>
      <c r="G45" s="99"/>
      <c r="H45" s="99" t="s">
        <v>50</v>
      </c>
      <c r="I45" s="99"/>
      <c r="J45" s="16"/>
      <c r="K45" s="6"/>
      <c r="S45" s="124"/>
      <c r="T45" s="124"/>
      <c r="U45" s="124"/>
      <c r="V45" s="124"/>
    </row>
    <row r="46" spans="1:22" ht="21" customHeight="1" x14ac:dyDescent="0.2">
      <c r="A46" s="18">
        <v>1</v>
      </c>
      <c r="B46" s="100">
        <v>2</v>
      </c>
      <c r="C46" s="100"/>
      <c r="D46" s="100">
        <v>3</v>
      </c>
      <c r="E46" s="100"/>
      <c r="F46" s="100">
        <v>4</v>
      </c>
      <c r="G46" s="100"/>
      <c r="H46" s="100">
        <v>6</v>
      </c>
      <c r="I46" s="100"/>
      <c r="J46" s="19"/>
      <c r="K46" s="11"/>
      <c r="S46" s="125"/>
      <c r="T46" s="125"/>
      <c r="U46" s="125"/>
      <c r="V46" s="125"/>
    </row>
    <row r="47" spans="1:22" ht="23.25" customHeight="1" x14ac:dyDescent="0.2">
      <c r="A47" s="20">
        <v>1</v>
      </c>
      <c r="B47" s="52" t="s">
        <v>51</v>
      </c>
      <c r="C47" s="52"/>
      <c r="D47" s="108">
        <f>258862203+45733770+6628199-36490.7+(413527.73-4691376.08)</f>
        <v>306909832.94999999</v>
      </c>
      <c r="E47" s="108"/>
      <c r="F47" s="110">
        <f>36108351-250161</f>
        <v>35858190</v>
      </c>
      <c r="G47" s="110"/>
      <c r="H47" s="108">
        <f>D47+F47</f>
        <v>342768022.94999999</v>
      </c>
      <c r="I47" s="108"/>
      <c r="J47" s="21"/>
      <c r="K47" s="11"/>
      <c r="S47" s="126"/>
      <c r="T47" s="126"/>
      <c r="U47" s="126"/>
      <c r="V47" s="126"/>
    </row>
    <row r="48" spans="1:22" ht="23.25" customHeight="1" x14ac:dyDescent="0.2">
      <c r="A48" s="20">
        <v>2</v>
      </c>
      <c r="B48" s="52" t="s">
        <v>52</v>
      </c>
      <c r="C48" s="52"/>
      <c r="D48" s="108">
        <f>46955765</f>
        <v>46955765</v>
      </c>
      <c r="E48" s="108"/>
      <c r="F48" s="110">
        <v>26683500</v>
      </c>
      <c r="G48" s="110"/>
      <c r="H48" s="108">
        <f t="shared" ref="H48:H51" si="0">D48+F48</f>
        <v>73639265</v>
      </c>
      <c r="I48" s="108"/>
      <c r="J48" s="21"/>
      <c r="K48" s="11"/>
      <c r="S48" s="126"/>
      <c r="T48" s="126"/>
      <c r="U48" s="126"/>
      <c r="V48" s="126"/>
    </row>
    <row r="49" spans="1:24" ht="23.25" customHeight="1" x14ac:dyDescent="0.2">
      <c r="A49" s="20">
        <v>3</v>
      </c>
      <c r="B49" s="52" t="s">
        <v>53</v>
      </c>
      <c r="C49" s="52"/>
      <c r="D49" s="111"/>
      <c r="E49" s="111"/>
      <c r="F49" s="110">
        <f>8109454-2000000</f>
        <v>6109454</v>
      </c>
      <c r="G49" s="110"/>
      <c r="H49" s="108">
        <f t="shared" si="0"/>
        <v>6109454</v>
      </c>
      <c r="I49" s="108"/>
      <c r="J49" s="21"/>
      <c r="K49" s="11"/>
      <c r="O49" s="22"/>
      <c r="S49" s="126"/>
      <c r="T49" s="126"/>
      <c r="U49" s="126"/>
      <c r="V49" s="126"/>
    </row>
    <row r="50" spans="1:24" ht="21.75" customHeight="1" x14ac:dyDescent="0.2">
      <c r="A50" s="20">
        <v>4</v>
      </c>
      <c r="B50" s="52" t="s">
        <v>54</v>
      </c>
      <c r="C50" s="52"/>
      <c r="D50" s="111"/>
      <c r="E50" s="111"/>
      <c r="F50" s="110">
        <f>3950310-1000000</f>
        <v>2950310</v>
      </c>
      <c r="G50" s="110"/>
      <c r="H50" s="108">
        <f>D50+F50</f>
        <v>2950310</v>
      </c>
      <c r="I50" s="108"/>
      <c r="J50" s="21"/>
      <c r="K50" s="11"/>
      <c r="L50" s="22"/>
      <c r="S50" s="126"/>
      <c r="T50" s="126"/>
      <c r="U50" s="126"/>
      <c r="V50" s="126"/>
      <c r="X50" s="22"/>
    </row>
    <row r="51" spans="1:24" ht="23.25" customHeight="1" x14ac:dyDescent="0.2">
      <c r="A51" s="20">
        <v>5</v>
      </c>
      <c r="B51" s="52" t="s">
        <v>55</v>
      </c>
      <c r="C51" s="52"/>
      <c r="D51" s="111"/>
      <c r="E51" s="111"/>
      <c r="F51" s="110">
        <v>250161</v>
      </c>
      <c r="G51" s="110"/>
      <c r="H51" s="108">
        <f t="shared" si="0"/>
        <v>250161</v>
      </c>
      <c r="I51" s="108"/>
      <c r="J51" s="11"/>
      <c r="K51" s="11"/>
      <c r="M51" s="127"/>
      <c r="N51" s="127"/>
      <c r="S51" s="126"/>
      <c r="T51" s="126"/>
      <c r="U51" s="126"/>
      <c r="V51" s="126"/>
    </row>
    <row r="52" spans="1:24" ht="25.5" customHeight="1" x14ac:dyDescent="0.2">
      <c r="A52" s="109" t="s">
        <v>56</v>
      </c>
      <c r="B52" s="109"/>
      <c r="C52" s="109"/>
      <c r="D52" s="108">
        <f>SUM(D47:D51)</f>
        <v>353865597.94999999</v>
      </c>
      <c r="E52" s="108"/>
      <c r="F52" s="110">
        <f>SUM(F47:F51)</f>
        <v>71851615</v>
      </c>
      <c r="G52" s="110"/>
      <c r="H52" s="108">
        <f t="shared" ref="H52" si="1">SUM(H47:H51)</f>
        <v>425717212.94999999</v>
      </c>
      <c r="I52" s="108"/>
      <c r="J52" s="11"/>
      <c r="K52" s="11"/>
      <c r="L52" s="22"/>
      <c r="M52" s="127"/>
      <c r="N52" s="127"/>
      <c r="O52" s="126"/>
      <c r="P52" s="126"/>
      <c r="Q52" s="126"/>
      <c r="R52" s="126"/>
      <c r="S52" s="126"/>
      <c r="T52" s="126"/>
      <c r="U52" s="126"/>
      <c r="V52" s="126"/>
    </row>
    <row r="53" spans="1:24" ht="22.5" customHeight="1" x14ac:dyDescent="0.2">
      <c r="A53" s="11"/>
      <c r="B53" s="5"/>
      <c r="C53" s="11"/>
      <c r="D53" s="23"/>
      <c r="E53" s="23"/>
      <c r="F53" s="23"/>
      <c r="G53" s="23"/>
      <c r="H53" s="23"/>
      <c r="I53" s="23"/>
      <c r="J53" s="11"/>
      <c r="K53" s="11"/>
      <c r="M53" s="127"/>
      <c r="N53" s="127"/>
      <c r="O53" s="126"/>
      <c r="P53" s="126"/>
      <c r="Q53" s="126"/>
      <c r="R53" s="126"/>
    </row>
    <row r="54" spans="1:24" ht="15.75" x14ac:dyDescent="0.2">
      <c r="A54" s="104" t="s">
        <v>57</v>
      </c>
      <c r="B54" s="104"/>
      <c r="C54" s="104"/>
      <c r="D54" s="104"/>
      <c r="E54" s="104"/>
      <c r="F54" s="104"/>
      <c r="G54" s="104"/>
      <c r="H54" s="104"/>
      <c r="I54" s="11"/>
      <c r="J54" s="11"/>
      <c r="K54" s="11"/>
      <c r="M54" s="127"/>
      <c r="N54" s="127"/>
      <c r="O54" s="127"/>
      <c r="P54" s="127"/>
      <c r="Q54" s="126"/>
      <c r="R54" s="126"/>
    </row>
    <row r="55" spans="1:24" ht="16.5" customHeight="1" x14ac:dyDescent="0.2">
      <c r="A55" s="107" t="s">
        <v>46</v>
      </c>
      <c r="B55" s="107"/>
      <c r="C55" s="107"/>
      <c r="D55" s="107"/>
      <c r="E55" s="107"/>
      <c r="F55" s="107"/>
      <c r="G55" s="107"/>
      <c r="H55" s="107"/>
      <c r="I55" s="107"/>
      <c r="J55" s="4"/>
      <c r="K55" s="4"/>
      <c r="M55" s="127"/>
      <c r="N55" s="127"/>
      <c r="O55" s="127"/>
      <c r="P55" s="127"/>
      <c r="Q55" s="126"/>
      <c r="R55" s="126"/>
    </row>
    <row r="56" spans="1:24" ht="24" customHeight="1" x14ac:dyDescent="0.2">
      <c r="A56" s="99" t="s">
        <v>58</v>
      </c>
      <c r="B56" s="99"/>
      <c r="C56" s="99"/>
      <c r="D56" s="99" t="s">
        <v>48</v>
      </c>
      <c r="E56" s="99"/>
      <c r="F56" s="99" t="s">
        <v>49</v>
      </c>
      <c r="G56" s="99"/>
      <c r="H56" s="99" t="s">
        <v>50</v>
      </c>
      <c r="I56" s="99"/>
      <c r="J56" s="11"/>
      <c r="K56" s="11"/>
      <c r="M56" s="127"/>
      <c r="N56" s="127"/>
      <c r="O56" s="127"/>
      <c r="P56" s="127"/>
      <c r="Q56" s="128"/>
    </row>
    <row r="57" spans="1:24" ht="16.5" customHeight="1" x14ac:dyDescent="0.2">
      <c r="A57" s="100">
        <v>1</v>
      </c>
      <c r="B57" s="100"/>
      <c r="C57" s="100"/>
      <c r="D57" s="100">
        <v>2</v>
      </c>
      <c r="E57" s="100"/>
      <c r="F57" s="100">
        <v>3</v>
      </c>
      <c r="G57" s="100"/>
      <c r="H57" s="100">
        <v>4</v>
      </c>
      <c r="I57" s="100"/>
      <c r="J57" s="11"/>
      <c r="K57" s="11"/>
    </row>
    <row r="58" spans="1:24" ht="25.5" customHeight="1" x14ac:dyDescent="0.2">
      <c r="A58" s="85" t="s">
        <v>59</v>
      </c>
      <c r="B58" s="105"/>
      <c r="C58" s="86"/>
      <c r="D58" s="106">
        <f>D52</f>
        <v>353865597.94999999</v>
      </c>
      <c r="E58" s="106"/>
      <c r="F58" s="106">
        <f>74851615-3000000</f>
        <v>71851615</v>
      </c>
      <c r="G58" s="106"/>
      <c r="H58" s="106">
        <f>F58+D58</f>
        <v>425717212.94999999</v>
      </c>
      <c r="I58" s="106"/>
      <c r="J58" s="11"/>
      <c r="K58" s="11"/>
      <c r="O58" s="127"/>
      <c r="P58" s="127"/>
    </row>
    <row r="59" spans="1:24" s="26" customFormat="1" ht="24" customHeight="1" x14ac:dyDescent="0.2">
      <c r="A59" s="101" t="s">
        <v>56</v>
      </c>
      <c r="B59" s="102"/>
      <c r="C59" s="102"/>
      <c r="D59" s="103">
        <f>D58</f>
        <v>353865597.94999999</v>
      </c>
      <c r="E59" s="103"/>
      <c r="F59" s="103">
        <f t="shared" ref="F59" si="2">F58</f>
        <v>71851615</v>
      </c>
      <c r="G59" s="103"/>
      <c r="H59" s="103">
        <f t="shared" ref="H59" si="3">H58</f>
        <v>425717212.94999999</v>
      </c>
      <c r="I59" s="103"/>
      <c r="J59" s="24"/>
      <c r="K59" s="25"/>
    </row>
    <row r="60" spans="1:24" ht="15.7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24" ht="17.25" customHeight="1" x14ac:dyDescent="0.2">
      <c r="A61" s="104" t="s">
        <v>60</v>
      </c>
      <c r="B61" s="104"/>
      <c r="C61" s="104"/>
      <c r="D61" s="104"/>
      <c r="E61" s="104"/>
      <c r="F61" s="104"/>
      <c r="G61" s="104"/>
      <c r="H61" s="104"/>
      <c r="I61" s="11"/>
      <c r="J61" s="11"/>
      <c r="K61" s="11"/>
    </row>
    <row r="62" spans="1:24" ht="43.5" customHeight="1" x14ac:dyDescent="0.2">
      <c r="A62" s="15" t="s">
        <v>38</v>
      </c>
      <c r="B62" s="15" t="s">
        <v>61</v>
      </c>
      <c r="C62" s="15" t="s">
        <v>62</v>
      </c>
      <c r="D62" s="99" t="s">
        <v>63</v>
      </c>
      <c r="E62" s="99"/>
      <c r="F62" s="99" t="s">
        <v>48</v>
      </c>
      <c r="G62" s="99"/>
      <c r="H62" s="99" t="s">
        <v>49</v>
      </c>
      <c r="I62" s="99"/>
      <c r="J62" s="99" t="s">
        <v>50</v>
      </c>
      <c r="K62" s="99"/>
    </row>
    <row r="63" spans="1:24" s="17" customFormat="1" ht="21.95" customHeight="1" x14ac:dyDescent="0.2">
      <c r="A63" s="18">
        <v>1</v>
      </c>
      <c r="B63" s="18">
        <v>2</v>
      </c>
      <c r="C63" s="18">
        <v>3</v>
      </c>
      <c r="D63" s="100">
        <v>4</v>
      </c>
      <c r="E63" s="100"/>
      <c r="F63" s="100">
        <v>5</v>
      </c>
      <c r="G63" s="100"/>
      <c r="H63" s="100">
        <v>6</v>
      </c>
      <c r="I63" s="100"/>
      <c r="J63" s="100">
        <v>7</v>
      </c>
      <c r="K63" s="97"/>
    </row>
    <row r="64" spans="1:24" ht="21.95" customHeight="1" x14ac:dyDescent="0.2">
      <c r="A64" s="20">
        <v>1</v>
      </c>
      <c r="B64" s="27" t="s">
        <v>64</v>
      </c>
      <c r="C64" s="28"/>
      <c r="D64" s="97"/>
      <c r="E64" s="97"/>
      <c r="F64" s="97"/>
      <c r="G64" s="97"/>
      <c r="H64" s="97"/>
      <c r="I64" s="97"/>
      <c r="J64" s="97"/>
      <c r="K64" s="97"/>
    </row>
    <row r="65" spans="1:17" ht="27" customHeight="1" x14ac:dyDescent="0.2">
      <c r="A65" s="29"/>
      <c r="B65" s="30" t="s">
        <v>65</v>
      </c>
      <c r="C65" s="30" t="s">
        <v>66</v>
      </c>
      <c r="D65" s="52" t="s">
        <v>67</v>
      </c>
      <c r="E65" s="52"/>
      <c r="F65" s="98">
        <v>50</v>
      </c>
      <c r="G65" s="98"/>
      <c r="H65" s="97"/>
      <c r="I65" s="97"/>
      <c r="J65" s="98">
        <f>F65+H65</f>
        <v>50</v>
      </c>
      <c r="K65" s="98"/>
    </row>
    <row r="66" spans="1:17" ht="21.75" customHeight="1" x14ac:dyDescent="0.2">
      <c r="A66" s="29"/>
      <c r="B66" s="30" t="s">
        <v>68</v>
      </c>
      <c r="C66" s="30" t="s">
        <v>66</v>
      </c>
      <c r="D66" s="52" t="s">
        <v>67</v>
      </c>
      <c r="E66" s="52"/>
      <c r="F66" s="58">
        <v>1305</v>
      </c>
      <c r="G66" s="59"/>
      <c r="H66" s="56"/>
      <c r="I66" s="57"/>
      <c r="J66" s="58">
        <f t="shared" ref="J66:J90" si="4">F66+H66</f>
        <v>1305</v>
      </c>
      <c r="K66" s="59"/>
    </row>
    <row r="67" spans="1:17" s="26" customFormat="1" ht="27" customHeight="1" x14ac:dyDescent="0.2">
      <c r="A67" s="31"/>
      <c r="B67" s="32" t="s">
        <v>69</v>
      </c>
      <c r="C67" s="32" t="s">
        <v>66</v>
      </c>
      <c r="D67" s="95" t="s">
        <v>70</v>
      </c>
      <c r="E67" s="95"/>
      <c r="F67" s="68">
        <f>4918.34+1.33</f>
        <v>4919.67</v>
      </c>
      <c r="G67" s="69"/>
      <c r="H67" s="68">
        <v>138.53</v>
      </c>
      <c r="I67" s="69"/>
      <c r="J67" s="68">
        <f t="shared" si="4"/>
        <v>5058.2</v>
      </c>
      <c r="K67" s="69"/>
      <c r="M67" s="33"/>
    </row>
    <row r="68" spans="1:17" s="26" customFormat="1" ht="21" customHeight="1" x14ac:dyDescent="0.2">
      <c r="A68" s="31"/>
      <c r="B68" s="32" t="s">
        <v>71</v>
      </c>
      <c r="C68" s="32" t="s">
        <v>66</v>
      </c>
      <c r="D68" s="95" t="s">
        <v>70</v>
      </c>
      <c r="E68" s="95"/>
      <c r="F68" s="68">
        <f>3462.59+1.33</f>
        <v>3463.92</v>
      </c>
      <c r="G68" s="69"/>
      <c r="H68" s="68">
        <f>79.14+35.64</f>
        <v>114.78</v>
      </c>
      <c r="I68" s="69"/>
      <c r="J68" s="68">
        <f t="shared" si="4"/>
        <v>3578.7000000000003</v>
      </c>
      <c r="K68" s="69"/>
      <c r="M68" s="34"/>
    </row>
    <row r="69" spans="1:17" s="26" customFormat="1" ht="19.5" customHeight="1" x14ac:dyDescent="0.2">
      <c r="A69" s="31"/>
      <c r="B69" s="32" t="s">
        <v>72</v>
      </c>
      <c r="C69" s="32" t="s">
        <v>66</v>
      </c>
      <c r="D69" s="95" t="s">
        <v>70</v>
      </c>
      <c r="E69" s="95"/>
      <c r="F69" s="68">
        <v>374.25</v>
      </c>
      <c r="G69" s="69"/>
      <c r="H69" s="68">
        <v>4.75</v>
      </c>
      <c r="I69" s="69"/>
      <c r="J69" s="96">
        <f t="shared" si="4"/>
        <v>379</v>
      </c>
      <c r="K69" s="96"/>
      <c r="L69" s="93"/>
      <c r="M69" s="93"/>
      <c r="N69" s="94"/>
      <c r="O69" s="94"/>
      <c r="P69" s="93"/>
      <c r="Q69" s="93"/>
    </row>
    <row r="70" spans="1:17" s="26" customFormat="1" ht="21.75" customHeight="1" x14ac:dyDescent="0.2">
      <c r="A70" s="31"/>
      <c r="B70" s="32" t="s">
        <v>73</v>
      </c>
      <c r="C70" s="32" t="s">
        <v>66</v>
      </c>
      <c r="D70" s="95" t="s">
        <v>70</v>
      </c>
      <c r="E70" s="95"/>
      <c r="F70" s="68">
        <v>1081.5</v>
      </c>
      <c r="G70" s="69"/>
      <c r="H70" s="68">
        <v>19</v>
      </c>
      <c r="I70" s="69"/>
      <c r="J70" s="96">
        <f t="shared" si="4"/>
        <v>1100.5</v>
      </c>
      <c r="K70" s="96"/>
      <c r="L70" s="93"/>
      <c r="M70" s="93"/>
      <c r="N70" s="94"/>
      <c r="O70" s="94"/>
      <c r="P70" s="93"/>
      <c r="Q70" s="93"/>
    </row>
    <row r="71" spans="1:17" ht="19.5" customHeight="1" x14ac:dyDescent="0.2">
      <c r="A71" s="29">
        <v>2</v>
      </c>
      <c r="B71" s="27" t="s">
        <v>74</v>
      </c>
      <c r="C71" s="30"/>
      <c r="D71" s="52"/>
      <c r="E71" s="52"/>
      <c r="F71" s="75"/>
      <c r="G71" s="76"/>
      <c r="H71" s="83"/>
      <c r="I71" s="84"/>
      <c r="J71" s="75"/>
      <c r="K71" s="76"/>
    </row>
    <row r="72" spans="1:17" ht="24" customHeight="1" x14ac:dyDescent="0.2">
      <c r="A72" s="29"/>
      <c r="B72" s="30" t="s">
        <v>75</v>
      </c>
      <c r="C72" s="30" t="s">
        <v>76</v>
      </c>
      <c r="D72" s="52" t="s">
        <v>77</v>
      </c>
      <c r="E72" s="52"/>
      <c r="F72" s="58">
        <v>37885</v>
      </c>
      <c r="G72" s="59"/>
      <c r="H72" s="83"/>
      <c r="I72" s="84"/>
      <c r="J72" s="58">
        <f t="shared" ref="J72:J77" si="5">F72+H72</f>
        <v>37885</v>
      </c>
      <c r="K72" s="59"/>
    </row>
    <row r="73" spans="1:17" ht="24" customHeight="1" x14ac:dyDescent="0.2">
      <c r="A73" s="35"/>
      <c r="B73" s="36" t="s">
        <v>78</v>
      </c>
      <c r="C73" s="36" t="s">
        <v>66</v>
      </c>
      <c r="D73" s="85" t="s">
        <v>79</v>
      </c>
      <c r="E73" s="86"/>
      <c r="F73" s="87">
        <v>237</v>
      </c>
      <c r="G73" s="88"/>
      <c r="H73" s="89"/>
      <c r="I73" s="90"/>
      <c r="J73" s="87">
        <v>237</v>
      </c>
      <c r="K73" s="88"/>
    </row>
    <row r="74" spans="1:17" ht="27.75" customHeight="1" x14ac:dyDescent="0.2">
      <c r="A74" s="35"/>
      <c r="B74" s="36" t="s">
        <v>80</v>
      </c>
      <c r="C74" s="36" t="s">
        <v>81</v>
      </c>
      <c r="D74" s="85" t="s">
        <v>79</v>
      </c>
      <c r="E74" s="86"/>
      <c r="F74" s="91">
        <v>20</v>
      </c>
      <c r="G74" s="92"/>
      <c r="H74" s="89"/>
      <c r="I74" s="90"/>
      <c r="J74" s="91">
        <f>F74</f>
        <v>20</v>
      </c>
      <c r="K74" s="92"/>
    </row>
    <row r="75" spans="1:17" ht="71.25" customHeight="1" x14ac:dyDescent="0.2">
      <c r="A75" s="31"/>
      <c r="B75" s="30" t="s">
        <v>82</v>
      </c>
      <c r="C75" s="30" t="s">
        <v>66</v>
      </c>
      <c r="D75" s="81" t="s">
        <v>83</v>
      </c>
      <c r="E75" s="82"/>
      <c r="F75" s="66"/>
      <c r="G75" s="67"/>
      <c r="H75" s="64">
        <f>12</f>
        <v>12</v>
      </c>
      <c r="I75" s="65"/>
      <c r="J75" s="64">
        <f t="shared" si="5"/>
        <v>12</v>
      </c>
      <c r="K75" s="65"/>
    </row>
    <row r="76" spans="1:17" ht="36" customHeight="1" x14ac:dyDescent="0.2">
      <c r="A76" s="29"/>
      <c r="B76" s="30" t="s">
        <v>84</v>
      </c>
      <c r="C76" s="30" t="s">
        <v>66</v>
      </c>
      <c r="D76" s="52" t="s">
        <v>85</v>
      </c>
      <c r="E76" s="52"/>
      <c r="F76" s="83"/>
      <c r="G76" s="84"/>
      <c r="H76" s="58">
        <v>1</v>
      </c>
      <c r="I76" s="59"/>
      <c r="J76" s="58">
        <f t="shared" si="5"/>
        <v>1</v>
      </c>
      <c r="K76" s="59"/>
    </row>
    <row r="77" spans="1:17" s="38" customFormat="1" ht="183.75" customHeight="1" x14ac:dyDescent="0.2">
      <c r="A77" s="37"/>
      <c r="B77" s="32" t="s">
        <v>86</v>
      </c>
      <c r="C77" s="32" t="s">
        <v>66</v>
      </c>
      <c r="D77" s="52" t="s">
        <v>87</v>
      </c>
      <c r="E77" s="52"/>
      <c r="F77" s="77">
        <f>(2+1+2)+25</f>
        <v>30</v>
      </c>
      <c r="G77" s="78"/>
      <c r="H77" s="79"/>
      <c r="I77" s="80"/>
      <c r="J77" s="79">
        <f t="shared" si="5"/>
        <v>30</v>
      </c>
      <c r="K77" s="80"/>
    </row>
    <row r="78" spans="1:17" ht="21.75" customHeight="1" x14ac:dyDescent="0.2">
      <c r="A78" s="29">
        <v>3</v>
      </c>
      <c r="B78" s="27" t="s">
        <v>88</v>
      </c>
      <c r="C78" s="30"/>
      <c r="D78" s="52"/>
      <c r="E78" s="52"/>
      <c r="F78" s="75"/>
      <c r="G78" s="76"/>
      <c r="H78" s="75"/>
      <c r="I78" s="76"/>
      <c r="J78" s="75"/>
      <c r="K78" s="76"/>
    </row>
    <row r="79" spans="1:17" ht="22.5" customHeight="1" x14ac:dyDescent="0.2">
      <c r="A79" s="29"/>
      <c r="B79" s="30" t="s">
        <v>89</v>
      </c>
      <c r="C79" s="30" t="s">
        <v>81</v>
      </c>
      <c r="D79" s="52" t="s">
        <v>79</v>
      </c>
      <c r="E79" s="52"/>
      <c r="F79" s="68">
        <f>ROUND(D59/F72,2)</f>
        <v>9340.52</v>
      </c>
      <c r="G79" s="69"/>
      <c r="H79" s="68">
        <f>ROUND(F59/F72,2)</f>
        <v>1896.57</v>
      </c>
      <c r="I79" s="69"/>
      <c r="J79" s="68">
        <f>F79+H79</f>
        <v>11237.09</v>
      </c>
      <c r="K79" s="69"/>
    </row>
    <row r="80" spans="1:17" ht="21" customHeight="1" x14ac:dyDescent="0.2">
      <c r="A80" s="29"/>
      <c r="B80" s="30" t="s">
        <v>90</v>
      </c>
      <c r="C80" s="30" t="s">
        <v>76</v>
      </c>
      <c r="D80" s="52" t="s">
        <v>79</v>
      </c>
      <c r="E80" s="52"/>
      <c r="F80" s="56">
        <v>29</v>
      </c>
      <c r="G80" s="57"/>
      <c r="H80" s="75"/>
      <c r="I80" s="76"/>
      <c r="J80" s="58">
        <f t="shared" si="4"/>
        <v>29</v>
      </c>
      <c r="K80" s="59"/>
    </row>
    <row r="81" spans="1:16" ht="21" customHeight="1" x14ac:dyDescent="0.2">
      <c r="A81" s="29"/>
      <c r="B81" s="32" t="s">
        <v>91</v>
      </c>
      <c r="C81" s="30" t="s">
        <v>76</v>
      </c>
      <c r="D81" s="52" t="s">
        <v>79</v>
      </c>
      <c r="E81" s="52"/>
      <c r="F81" s="56">
        <f>ROUND(F72/F68,0)</f>
        <v>11</v>
      </c>
      <c r="G81" s="57"/>
      <c r="H81" s="58"/>
      <c r="I81" s="59"/>
      <c r="J81" s="58">
        <f t="shared" si="4"/>
        <v>11</v>
      </c>
      <c r="K81" s="59"/>
    </row>
    <row r="82" spans="1:16" s="26" customFormat="1" ht="39.75" customHeight="1" x14ac:dyDescent="0.2">
      <c r="A82" s="31"/>
      <c r="B82" s="30" t="s">
        <v>92</v>
      </c>
      <c r="C82" s="30" t="s">
        <v>81</v>
      </c>
      <c r="D82" s="52" t="s">
        <v>79</v>
      </c>
      <c r="E82" s="52"/>
      <c r="F82" s="66"/>
      <c r="G82" s="67"/>
      <c r="H82" s="68">
        <f>ROUND(F49/H75,2)</f>
        <v>509121.17</v>
      </c>
      <c r="I82" s="69"/>
      <c r="J82" s="68">
        <f t="shared" si="4"/>
        <v>509121.17</v>
      </c>
      <c r="K82" s="69"/>
    </row>
    <row r="83" spans="1:16" s="26" customFormat="1" ht="37.5" customHeight="1" x14ac:dyDescent="0.2">
      <c r="A83" s="31"/>
      <c r="B83" s="30" t="s">
        <v>93</v>
      </c>
      <c r="C83" s="30" t="s">
        <v>81</v>
      </c>
      <c r="D83" s="52" t="s">
        <v>79</v>
      </c>
      <c r="E83" s="52"/>
      <c r="F83" s="66"/>
      <c r="G83" s="67"/>
      <c r="H83" s="68">
        <f>ROUND(F51/H76,2)</f>
        <v>250161</v>
      </c>
      <c r="I83" s="69"/>
      <c r="J83" s="68">
        <f t="shared" si="4"/>
        <v>250161</v>
      </c>
      <c r="K83" s="69"/>
    </row>
    <row r="84" spans="1:16" s="26" customFormat="1" ht="36.75" customHeight="1" x14ac:dyDescent="0.2">
      <c r="A84" s="31"/>
      <c r="B84" s="30" t="s">
        <v>94</v>
      </c>
      <c r="C84" s="30" t="s">
        <v>81</v>
      </c>
      <c r="D84" s="52" t="s">
        <v>79</v>
      </c>
      <c r="E84" s="52"/>
      <c r="F84" s="66">
        <f>(140000+150000+108620+30630+161200)/5</f>
        <v>118090</v>
      </c>
      <c r="G84" s="67"/>
      <c r="H84" s="68"/>
      <c r="I84" s="69"/>
      <c r="J84" s="68">
        <f t="shared" si="4"/>
        <v>118090</v>
      </c>
      <c r="K84" s="69"/>
    </row>
    <row r="85" spans="1:16" s="26" customFormat="1" ht="56.25" customHeight="1" x14ac:dyDescent="0.2">
      <c r="A85" s="31"/>
      <c r="B85" s="30" t="s">
        <v>95</v>
      </c>
      <c r="C85" s="30" t="s">
        <v>81</v>
      </c>
      <c r="D85" s="52" t="s">
        <v>79</v>
      </c>
      <c r="E85" s="52"/>
      <c r="F85" s="66">
        <f>6279811.65/25</f>
        <v>251192.46600000001</v>
      </c>
      <c r="G85" s="67"/>
      <c r="H85" s="68"/>
      <c r="I85" s="69"/>
      <c r="J85" s="68">
        <f t="shared" si="4"/>
        <v>251192.46600000001</v>
      </c>
      <c r="K85" s="69"/>
    </row>
    <row r="86" spans="1:16" s="26" customFormat="1" ht="21.95" customHeight="1" x14ac:dyDescent="0.2">
      <c r="A86" s="39">
        <v>4</v>
      </c>
      <c r="B86" s="40" t="s">
        <v>96</v>
      </c>
      <c r="C86" s="41"/>
      <c r="D86" s="70"/>
      <c r="E86" s="70"/>
      <c r="F86" s="60"/>
      <c r="G86" s="61"/>
      <c r="H86" s="71"/>
      <c r="I86" s="72"/>
      <c r="J86" s="73"/>
      <c r="K86" s="74"/>
    </row>
    <row r="87" spans="1:16" ht="19.5" customHeight="1" x14ac:dyDescent="0.2">
      <c r="A87" s="29"/>
      <c r="B87" s="30" t="s">
        <v>97</v>
      </c>
      <c r="C87" s="30" t="s">
        <v>76</v>
      </c>
      <c r="D87" s="52" t="s">
        <v>98</v>
      </c>
      <c r="E87" s="52"/>
      <c r="F87" s="64">
        <v>1708</v>
      </c>
      <c r="G87" s="65"/>
      <c r="H87" s="64"/>
      <c r="I87" s="65"/>
      <c r="J87" s="64">
        <f t="shared" si="4"/>
        <v>1708</v>
      </c>
      <c r="K87" s="65"/>
    </row>
    <row r="88" spans="1:16" ht="21.75" customHeight="1" x14ac:dyDescent="0.2">
      <c r="A88" s="29"/>
      <c r="B88" s="30" t="s">
        <v>99</v>
      </c>
      <c r="C88" s="30" t="s">
        <v>100</v>
      </c>
      <c r="D88" s="52" t="s">
        <v>98</v>
      </c>
      <c r="E88" s="52"/>
      <c r="F88" s="58">
        <v>9</v>
      </c>
      <c r="G88" s="59"/>
      <c r="H88" s="56"/>
      <c r="I88" s="57"/>
      <c r="J88" s="58">
        <f t="shared" si="4"/>
        <v>9</v>
      </c>
      <c r="K88" s="59"/>
    </row>
    <row r="89" spans="1:16" ht="22.5" customHeight="1" x14ac:dyDescent="0.2">
      <c r="A89" s="29"/>
      <c r="B89" s="30" t="s">
        <v>101</v>
      </c>
      <c r="C89" s="30" t="s">
        <v>100</v>
      </c>
      <c r="D89" s="52" t="s">
        <v>98</v>
      </c>
      <c r="E89" s="52"/>
      <c r="F89" s="56">
        <v>2</v>
      </c>
      <c r="G89" s="57"/>
      <c r="H89" s="58"/>
      <c r="I89" s="59"/>
      <c r="J89" s="58">
        <f t="shared" si="4"/>
        <v>2</v>
      </c>
      <c r="K89" s="59"/>
    </row>
    <row r="90" spans="1:16" ht="21.75" customHeight="1" x14ac:dyDescent="0.2">
      <c r="A90" s="28"/>
      <c r="B90" s="30" t="s">
        <v>102</v>
      </c>
      <c r="C90" s="30" t="s">
        <v>100</v>
      </c>
      <c r="D90" s="52" t="s">
        <v>79</v>
      </c>
      <c r="E90" s="52"/>
      <c r="F90" s="60"/>
      <c r="G90" s="61"/>
      <c r="H90" s="62">
        <v>-58.3</v>
      </c>
      <c r="I90" s="63"/>
      <c r="J90" s="62">
        <f t="shared" si="4"/>
        <v>-58.3</v>
      </c>
      <c r="K90" s="63"/>
      <c r="P90" s="1">
        <v>17028769.969999999</v>
      </c>
    </row>
    <row r="91" spans="1:16" ht="21" customHeight="1" x14ac:dyDescent="0.2">
      <c r="A91" s="28"/>
      <c r="B91" s="30" t="s">
        <v>103</v>
      </c>
      <c r="C91" s="30" t="s">
        <v>100</v>
      </c>
      <c r="D91" s="52" t="s">
        <v>79</v>
      </c>
      <c r="E91" s="52"/>
      <c r="F91" s="53">
        <v>92.51</v>
      </c>
      <c r="G91" s="54"/>
      <c r="H91" s="53"/>
      <c r="I91" s="54"/>
      <c r="J91" s="53">
        <v>92.51</v>
      </c>
      <c r="K91" s="54"/>
      <c r="P91" s="1">
        <v>29281799.359999999</v>
      </c>
    </row>
    <row r="92" spans="1:16" s="42" customFormat="1" ht="23.25" customHeight="1" x14ac:dyDescent="0.25">
      <c r="A92" s="48" t="s">
        <v>104</v>
      </c>
      <c r="B92" s="48"/>
      <c r="C92" s="11"/>
      <c r="D92" s="11"/>
      <c r="E92" s="11"/>
      <c r="F92" s="11"/>
      <c r="G92" s="11"/>
      <c r="H92" s="11"/>
      <c r="I92" s="11"/>
      <c r="J92" s="11"/>
      <c r="K92" s="11"/>
      <c r="P92" s="42">
        <f>P90/P91</f>
        <v>0.58154793565254448</v>
      </c>
    </row>
    <row r="93" spans="1:16" s="42" customFormat="1" ht="15.75" x14ac:dyDescent="0.25">
      <c r="A93" s="43"/>
      <c r="B93" s="11"/>
      <c r="C93" s="11"/>
      <c r="D93" s="11"/>
      <c r="E93" s="44"/>
      <c r="F93" s="11"/>
      <c r="G93" s="11"/>
      <c r="H93" s="55" t="s">
        <v>105</v>
      </c>
      <c r="I93" s="55"/>
      <c r="J93" s="55"/>
      <c r="K93" s="55"/>
      <c r="P93" s="42">
        <f>P92*100</f>
        <v>58.154793565254451</v>
      </c>
    </row>
    <row r="94" spans="1:16" s="42" customFormat="1" ht="54" customHeight="1" x14ac:dyDescent="0.25">
      <c r="A94" s="48" t="s">
        <v>106</v>
      </c>
      <c r="B94" s="48"/>
      <c r="C94" s="11"/>
      <c r="D94" s="11"/>
      <c r="E94" s="45" t="s">
        <v>107</v>
      </c>
      <c r="F94" s="46"/>
      <c r="G94" s="46"/>
      <c r="H94" s="49" t="s">
        <v>108</v>
      </c>
      <c r="I94" s="49"/>
      <c r="J94" s="49"/>
      <c r="K94" s="49"/>
    </row>
    <row r="95" spans="1:16" s="42" customFormat="1" ht="28.5" customHeight="1" x14ac:dyDescent="0.25">
      <c r="A95" s="48" t="s">
        <v>109</v>
      </c>
      <c r="B95" s="48"/>
      <c r="C95" s="11"/>
      <c r="D95" s="11"/>
      <c r="E95" s="11"/>
      <c r="F95" s="11"/>
      <c r="G95" s="11"/>
      <c r="H95" s="50"/>
      <c r="I95" s="50"/>
      <c r="J95" s="50"/>
      <c r="K95" s="50"/>
    </row>
    <row r="96" spans="1:16" s="42" customFormat="1" ht="20.25" customHeight="1" x14ac:dyDescent="0.25">
      <c r="A96" s="43"/>
      <c r="B96" s="11"/>
      <c r="C96" s="11"/>
      <c r="D96" s="11"/>
      <c r="E96" s="44"/>
      <c r="F96" s="11"/>
      <c r="G96" s="11"/>
      <c r="H96" s="51" t="s">
        <v>110</v>
      </c>
      <c r="I96" s="51"/>
      <c r="J96" s="51"/>
      <c r="K96" s="51"/>
    </row>
    <row r="97" spans="1:11" s="42" customFormat="1" ht="34.5" customHeight="1" x14ac:dyDescent="0.2">
      <c r="A97" s="43" t="s">
        <v>111</v>
      </c>
      <c r="B97" s="11"/>
      <c r="C97" s="43"/>
      <c r="D97" s="11"/>
      <c r="E97" s="45" t="s">
        <v>107</v>
      </c>
      <c r="F97" s="45"/>
      <c r="G97" s="46"/>
      <c r="H97" s="49" t="s">
        <v>108</v>
      </c>
      <c r="I97" s="49"/>
      <c r="J97" s="49"/>
      <c r="K97" s="49"/>
    </row>
    <row r="98" spans="1:11" ht="15.75" x14ac:dyDescent="0.2">
      <c r="B98" s="47" t="s">
        <v>112</v>
      </c>
    </row>
  </sheetData>
  <mergeCells count="260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J25"/>
    <mergeCell ref="A26:J26"/>
    <mergeCell ref="A27:K27"/>
    <mergeCell ref="A16:K16"/>
    <mergeCell ref="A17:K17"/>
    <mergeCell ref="A18:K18"/>
    <mergeCell ref="A19:K19"/>
    <mergeCell ref="A20:K20"/>
    <mergeCell ref="A21:K21"/>
    <mergeCell ref="A36:K36"/>
    <mergeCell ref="A38:K38"/>
    <mergeCell ref="B40:H40"/>
    <mergeCell ref="B41:H41"/>
    <mergeCell ref="A43:H43"/>
    <mergeCell ref="A44:I44"/>
    <mergeCell ref="A28:K28"/>
    <mergeCell ref="A29:K29"/>
    <mergeCell ref="A30:K30"/>
    <mergeCell ref="A31:K31"/>
    <mergeCell ref="B33:H33"/>
    <mergeCell ref="B34:H34"/>
    <mergeCell ref="B46:C46"/>
    <mergeCell ref="D46:E46"/>
    <mergeCell ref="F46:G46"/>
    <mergeCell ref="H46:I46"/>
    <mergeCell ref="S46:T46"/>
    <mergeCell ref="U46:V46"/>
    <mergeCell ref="B45:C45"/>
    <mergeCell ref="D45:E45"/>
    <mergeCell ref="F45:G45"/>
    <mergeCell ref="H45:I45"/>
    <mergeCell ref="S45:T45"/>
    <mergeCell ref="U45:V45"/>
    <mergeCell ref="B48:C48"/>
    <mergeCell ref="D48:E48"/>
    <mergeCell ref="F48:G48"/>
    <mergeCell ref="H48:I48"/>
    <mergeCell ref="S48:T48"/>
    <mergeCell ref="U48:V48"/>
    <mergeCell ref="B47:C47"/>
    <mergeCell ref="D47:E47"/>
    <mergeCell ref="F47:G47"/>
    <mergeCell ref="H47:I47"/>
    <mergeCell ref="S47:T47"/>
    <mergeCell ref="U47:V47"/>
    <mergeCell ref="B50:C50"/>
    <mergeCell ref="D50:E50"/>
    <mergeCell ref="F50:G50"/>
    <mergeCell ref="H50:I50"/>
    <mergeCell ref="S50:T50"/>
    <mergeCell ref="U50:V50"/>
    <mergeCell ref="B49:C49"/>
    <mergeCell ref="D49:E49"/>
    <mergeCell ref="F49:G49"/>
    <mergeCell ref="H49:I49"/>
    <mergeCell ref="S49:T49"/>
    <mergeCell ref="U49:V49"/>
    <mergeCell ref="M53:N53"/>
    <mergeCell ref="O53:P53"/>
    <mergeCell ref="Q53:R53"/>
    <mergeCell ref="A54:H54"/>
    <mergeCell ref="M54:N54"/>
    <mergeCell ref="O54:P54"/>
    <mergeCell ref="Q54:R54"/>
    <mergeCell ref="U51:V51"/>
    <mergeCell ref="A52:C52"/>
    <mergeCell ref="D52:E52"/>
    <mergeCell ref="F52:G52"/>
    <mergeCell ref="H52:I52"/>
    <mergeCell ref="M52:N52"/>
    <mergeCell ref="O52:P52"/>
    <mergeCell ref="Q52:R52"/>
    <mergeCell ref="S52:T52"/>
    <mergeCell ref="U52:V52"/>
    <mergeCell ref="B51:C51"/>
    <mergeCell ref="D51:E51"/>
    <mergeCell ref="F51:G51"/>
    <mergeCell ref="H51:I51"/>
    <mergeCell ref="M51:N51"/>
    <mergeCell ref="S51:T51"/>
    <mergeCell ref="A55:I55"/>
    <mergeCell ref="M55:N55"/>
    <mergeCell ref="O55:P55"/>
    <mergeCell ref="Q55:R55"/>
    <mergeCell ref="A56:C56"/>
    <mergeCell ref="D56:E56"/>
    <mergeCell ref="F56:G56"/>
    <mergeCell ref="H56:I56"/>
    <mergeCell ref="M56:N56"/>
    <mergeCell ref="O56:P56"/>
    <mergeCell ref="O58:P58"/>
    <mergeCell ref="A59:C59"/>
    <mergeCell ref="D59:E59"/>
    <mergeCell ref="F59:G59"/>
    <mergeCell ref="H59:I59"/>
    <mergeCell ref="A61:H61"/>
    <mergeCell ref="A57:C57"/>
    <mergeCell ref="D57:E57"/>
    <mergeCell ref="F57:G57"/>
    <mergeCell ref="H57:I57"/>
    <mergeCell ref="A58:C58"/>
    <mergeCell ref="D58:E58"/>
    <mergeCell ref="F58:G58"/>
    <mergeCell ref="H58:I58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L69:M69"/>
    <mergeCell ref="N69:O69"/>
    <mergeCell ref="P69:Q69"/>
    <mergeCell ref="D70:E70"/>
    <mergeCell ref="F70:G70"/>
    <mergeCell ref="H70:I70"/>
    <mergeCell ref="J70:K70"/>
    <mergeCell ref="L70:M70"/>
    <mergeCell ref="N70:O70"/>
    <mergeCell ref="P70:Q70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A94:B94"/>
    <mergeCell ref="H94:K94"/>
    <mergeCell ref="A95:B95"/>
    <mergeCell ref="H95:K95"/>
    <mergeCell ref="H96:K96"/>
    <mergeCell ref="H97:K97"/>
    <mergeCell ref="D91:E91"/>
    <mergeCell ref="F91:G91"/>
    <mergeCell ref="H91:I91"/>
    <mergeCell ref="J91:K91"/>
    <mergeCell ref="A92:B92"/>
    <mergeCell ref="H93:K93"/>
  </mergeCells>
  <pageMargins left="0.55118110236220474" right="0.39370078740157483" top="0.55118110236220474" bottom="0.55118110236220474" header="0.51181102362204722" footer="0.51181102362204722"/>
  <pageSetup paperSize="9" scale="47" fitToHeight="3" orientation="landscape" r:id="rId1"/>
  <rowBreaks count="2" manualBreakCount="2">
    <brk id="18" max="11" man="1"/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2022-08-10T13:25:24Z</dcterms:created>
  <dcterms:modified xsi:type="dcterms:W3CDTF">2022-08-11T07:29:48Z</dcterms:modified>
</cp:coreProperties>
</file>