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20235" windowHeight="6735"/>
  </bookViews>
  <sheets>
    <sheet name="1021" sheetId="1" r:id="rId1"/>
  </sheets>
  <definedNames>
    <definedName name="_xlnm.Print_Area" localSheetId="0">'1021'!$A$1:$L$110</definedName>
  </definedNames>
  <calcPr calcId="144525"/>
</workbook>
</file>

<file path=xl/calcChain.xml><?xml version="1.0" encoding="utf-8"?>
<calcChain xmlns="http://schemas.openxmlformats.org/spreadsheetml/2006/main">
  <c r="P104" i="1" l="1"/>
  <c r="P103" i="1"/>
  <c r="Q101" i="1"/>
  <c r="J101" i="1"/>
  <c r="J100" i="1"/>
  <c r="J99" i="1"/>
  <c r="J98" i="1"/>
  <c r="F96" i="1"/>
  <c r="J96" i="1" s="1"/>
  <c r="J95" i="1"/>
  <c r="F95" i="1"/>
  <c r="F94" i="1"/>
  <c r="J94" i="1" s="1"/>
  <c r="F91" i="1"/>
  <c r="J91" i="1" s="1"/>
  <c r="J90" i="1"/>
  <c r="J87" i="1"/>
  <c r="J86" i="1"/>
  <c r="F86" i="1"/>
  <c r="J85" i="1"/>
  <c r="H84" i="1"/>
  <c r="J84" i="1" s="1"/>
  <c r="J83" i="1"/>
  <c r="J81" i="1"/>
  <c r="J79" i="1"/>
  <c r="J78" i="1"/>
  <c r="M77" i="1"/>
  <c r="L78" i="1" s="1"/>
  <c r="H77" i="1"/>
  <c r="J77" i="1" s="1"/>
  <c r="M76" i="1"/>
  <c r="J76" i="1"/>
  <c r="J75" i="1"/>
  <c r="J74" i="1"/>
  <c r="O63" i="1"/>
  <c r="M63" i="1"/>
  <c r="Q62" i="1"/>
  <c r="Q63" i="1" s="1"/>
  <c r="H60" i="1"/>
  <c r="F60" i="1"/>
  <c r="H93" i="1" s="1"/>
  <c r="J93" i="1" s="1"/>
  <c r="F59" i="1"/>
  <c r="H59" i="1" s="1"/>
  <c r="F58" i="1"/>
  <c r="H58" i="1" s="1"/>
  <c r="F57" i="1"/>
  <c r="F61" i="1" s="1"/>
  <c r="F67" i="1" s="1"/>
  <c r="D57" i="1"/>
  <c r="F56" i="1"/>
  <c r="D56" i="1"/>
  <c r="D61" i="1" s="1"/>
  <c r="F68" i="1" l="1"/>
  <c r="H89" i="1" s="1"/>
  <c r="H67" i="1"/>
  <c r="H68" i="1" s="1"/>
  <c r="D67" i="1"/>
  <c r="D68" i="1" s="1"/>
  <c r="F89" i="1" s="1"/>
  <c r="J89" i="1" s="1"/>
  <c r="M59" i="1"/>
  <c r="H56" i="1"/>
  <c r="H92" i="1"/>
  <c r="J92" i="1" s="1"/>
  <c r="H57" i="1"/>
  <c r="H61" i="1" l="1"/>
</calcChain>
</file>

<file path=xl/sharedStrings.xml><?xml version="1.0" encoding="utf-8"?>
<sst xmlns="http://schemas.openxmlformats.org/spreadsheetml/2006/main" count="181" uniqueCount="129">
  <si>
    <t xml:space="preserve">ЗАТВЕРДЖЕНО
Наказ Міністерства фінансів України
26 серпня 2014 року № 836
(у редакції наказу Міністерства фінансів України
від 29 грудня 2018 року № 1209)
</t>
  </si>
  <si>
    <t>ПАСПОРТ
бюджетної програми місцевого бюджету на 2022 рік</t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</si>
  <si>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</si>
  <si>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</si>
  <si>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</si>
  <si>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</si>
  <si>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</si>
  <si>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</si>
  <si>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0611021    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</si>
  <si>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1021    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</si>
  <si>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  0921   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</si>
  <si>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t xml:space="preserve">Надання загальної середньої освіти закладами загальної середньої освіти </t>
  </si>
  <si>
    <r>
      <rPr>
        <u/>
        <sz val="12"/>
        <rFont val="Times New Roman"/>
        <family val="1"/>
        <charset val="204"/>
      </rPr>
      <t xml:space="preserve">22564000000
</t>
    </r>
    <r>
      <rPr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</si>
  <si>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- 459 686 163,44 гривень, у тому числі загального фонду — 381 289 020,44 гривень та спеціального фонду — 78 397 143,00 гривень.
</t>
    </r>
    <r>
      <rPr>
        <sz val="12"/>
        <rFont val="Times New Roman"/>
        <family val="1"/>
      </rPr>
      <t/>
    </r>
  </si>
  <si>
    <t xml:space="preserve">5. Підстави для виконання бюджетної програми:
</t>
  </si>
  <si>
    <t>Конституція України № 254к/96-ВР від 28.06.1996 року (із змінами і доповненнями)</t>
  </si>
  <si>
    <t>Бюджетний кодекс України №2456-VІ від 08.07.2010 року  (із змінами і доповненнями)</t>
  </si>
  <si>
    <t>Закон України № 2402-III від 26.04.2001 "Про охорону дитинства" (із змінами і доповненнями)</t>
  </si>
  <si>
    <t>Закон України № 2145- VІІI від 05.09.2017 року “Про освіту”   (із змінами і доповненнями)</t>
  </si>
  <si>
    <t>Закон України № 463-IX від 16.01.2020 року “Про загальну середню освіту” (із змінами і доповненнями)</t>
  </si>
  <si>
    <t xml:space="preserve">Закон України № 1928-IX від 02.12.2021 року "Про Державний бюджет України на 2022 рік" </t>
  </si>
  <si>
    <t>Наказ Міністерства фінансів України № 836   від 26.08.2014 року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</si>
  <si>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>Наказ Міністерства фінансів України № 793 від 20.09.2017 року  "Про затвердження складових Програмної класифікації видатків та кредитування місцевого бюджету"  (із змінами і доповненнями)</t>
  </si>
  <si>
    <t>Наказ Міністерства фінансів України № 1480 від 30.11.2020 року  "Про затвердження Методичних рекомендацій з питань формування внутрішньої системи забезпечення якості освіти у закладах загальної середньої освіти"  (із змінами і доповненнями)</t>
  </si>
  <si>
    <t>Наказ Міністерства фінансів України № 557 від 26.09.2005 року  "Про впорядкування умов оплати праці та затвердження схем тарифних розрядів працівників навчальних закладів, установ освіти та наукових установ"  (із змінами і доповненнями)</t>
  </si>
  <si>
    <t>Наказ Міністерства фінансів України № 102 від 15.04.1993 року  "Про затвердження Інструкції про порядок обчислення заробітної плати працівників освіти "  (із змінами і доповненнями)</t>
  </si>
  <si>
    <t>Постанова Кабінету Міністрів України  №1298  від 30.08.2002 року “Про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сфери" (із змінами і доповненнями)</t>
  </si>
  <si>
    <t>Постанова Кабінету Міністрів України  № 1391 від 28.12.2021 року “Деякі питання встановлення підвищень посадових окладів (ставок заробітної плати) та доплат за окремі види педагогічної діяльності у державних і комунальних закладах та установах освіти" (із змінами і доповненнями)</t>
  </si>
  <si>
    <t>Постанова Кабінету Міністрів України № 305 від 24.03.2021 року "Про затвердження норм та Порядку організації харчування у закладах освіти та дитячих закладах оздоровлення та відпочинку" (із змінами і доповненнями)</t>
  </si>
  <si>
    <t>Рішення тридцять другої сесії місько ради №9 від 26.06.2019 року "Про затвердження Програми бюджетування за участі громадськості (Бюджет участі) міста Хмельницького на 2020-2022 роки"  (із змінами і доповненнями)</t>
  </si>
  <si>
    <t>Рішення сесії Хмельницької міської ради № 7 від 15.12.2021 року "Про бюджет Хмельницької міської територіальної громади на 2022 рік"</t>
  </si>
  <si>
    <t>Рішення сесії Хмельницької міської ради № 50 від 15.12.2021 року "Про затвердження Програми розвитку освіти Хмельницької міської територіальної громади на 2022-2026 роки"</t>
  </si>
  <si>
    <t>Рішення сесії Хмельницької міської ради № 3 від 09.03.2022 року "Про внесення змін до бюджету Хмельницької міської територіальної громади на 2022 рік"</t>
  </si>
  <si>
    <t>Рішення виконавчого комітету № 361  від 09.06.2022 року "Про внесення змін до бюджету Хмельницької міської територіальної громади на 2022 рік"</t>
  </si>
  <si>
    <t>Рішення виконавчого комітету № 416  від 23.06.2022 року "Про внесення змін до бюджету Хмельницької міської територіальної громади на 2022 рік"</t>
  </si>
  <si>
    <t>Рішення виконавчого комітету № 467  від 14.07.2022 року "Про внесення змін до бюджету Хмельницької міської територіальної громади на 2022 рік"</t>
  </si>
  <si>
    <t>Рішення виконавчого комітету № 520 від 28.07.2022 року "Про внесення змін до бюджету Хмельницької міської територіальної громади на 2022 рік"</t>
  </si>
  <si>
    <t>Рішення виконавчого комітету № 570  від 11.08.2022 року "Про внесення змін до бюджету Хмельницької міської територіальної громади на 2022 рік"</t>
  </si>
  <si>
    <t>Рішення виконавчого комітету № 607 від 25.08.2022 року "Про внесення змін до бюджету Хмельницької міської територіальної громади на 2022 рік"</t>
  </si>
  <si>
    <t>Рішення виконавчого комітету № 636 від 08.09.2022 року "Про внесення змін до бюджету Хмельницької міської територіальної громади на 2022 рік"</t>
  </si>
  <si>
    <t>Рішення виконавчого комітету № 681 від 22.09.2022 року "Про внесення змін до бюджету Хмельницької міської територіальної громади на 2022 рік"</t>
  </si>
  <si>
    <t>Рішення виконавчого комітету № 705 від 13.10.2022 року "Про внесення змін до бюджету Хмельницької міської територіальної громади на 2022 рік"</t>
  </si>
  <si>
    <t>Рішення виконавчого комітету № 753 від 27.10.2022 року "Про внесення змін до бюджету Хмельницької міської територіальної громади на 2022 рік"</t>
  </si>
  <si>
    <t xml:space="preserve">Протокол № 43 від 17.11.2022 року засідання постійної комісії з питань планування, бюджету, фінансів та децентралізації </t>
  </si>
  <si>
    <t>Рішення сесії Хмельницької міської ради № 1 від 25.11.2022 року "Про внесення змін до бюджету Хмельницької міської територіальної громади на 2022 рік"</t>
  </si>
  <si>
    <t xml:space="preserve">Протокол № 44 від 02.12.2022 року засідання постійної комісії з питань планування, бюджету, фінансів та децентралізації 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</si>
  <si>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</si>
  <si>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</si>
  <si>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</si>
  <si>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>Створення умов для здобуття громадянської освіти, спрямованої на формування компетентностей, пов’язаних з реалізацією особою своїх прав і обов’язків як члена суспільства, усвідомленням цінностей громадянського (вільного демократичного) суспільства, верховенства права, прав і свобод людини і громадянина</t>
  </si>
  <si>
    <r>
      <t>7. Мета бюджетної програми:</t>
    </r>
    <r>
      <rPr>
        <u/>
        <sz val="12"/>
        <rFont val="Times New Roman"/>
        <family val="1"/>
        <charset val="204"/>
      </rPr>
      <t> Забезпечення надання послуг денними закладами загальної середньої освіти</t>
    </r>
  </si>
  <si>
    <t> 8.Завдання бюджетної програми:</t>
  </si>
  <si>
    <t>Завдання</t>
  </si>
  <si>
    <t>Забезпечити надання відповідних послуг денними закладами загальної середньої освіти.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</si>
  <si>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</si>
  <si>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</si>
  <si>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</si>
  <si>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</si>
  <si>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</si>
  <si>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</si>
  <si>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Забезпечення належного функціонування закладів загальної середньої освіти</t>
  </si>
  <si>
    <t>Організація харчування в закладах загальної середньої освіти</t>
  </si>
  <si>
    <t>Проведення капітальних ремонтів</t>
  </si>
  <si>
    <t>Придбання предметів та обладнання довгострокового користування</t>
  </si>
  <si>
    <t>Реконструкція та реставрація, будівництво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</si>
  <si>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</si>
  <si>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</si>
  <si>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</si>
  <si>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Програма розвитку освіти Хмельницької міської територіальної громади на 2022-2026 роки</t>
  </si>
  <si>
    <t>11. Результативні показники бюджетної програми:</t>
  </si>
  <si>
    <t>Показник</t>
  </si>
  <si>
    <t>Одиниця вим.</t>
  </si>
  <si>
    <t>Джерело інформації</t>
  </si>
  <si>
    <t>затрат</t>
  </si>
  <si>
    <t>Кількість закладів</t>
  </si>
  <si>
    <t>од.</t>
  </si>
  <si>
    <t>Мережа шкіл,звіт ЗНЗ - 1</t>
  </si>
  <si>
    <t>Кількість класів</t>
  </si>
  <si>
    <t>Усього середньорічне число ставок/штатних одиниць у тому числі:</t>
  </si>
  <si>
    <t>Штатний розпис, тарифікація</t>
  </si>
  <si>
    <t>педагогічного персоналу</t>
  </si>
  <si>
    <t>спеціалістів</t>
  </si>
  <si>
    <t>робітників</t>
  </si>
  <si>
    <t>продукту</t>
  </si>
  <si>
    <t>Кількість учнів в загальноосвітніх школах</t>
  </si>
  <si>
    <t>осіб</t>
  </si>
  <si>
    <t>Мережа шкіл, звіт ЗНЗ-1</t>
  </si>
  <si>
    <t>Планова кількість днів харчування учнів</t>
  </si>
  <si>
    <t>Розрахунок</t>
  </si>
  <si>
    <t>Вартість харчування учня 1- 4 класів</t>
  </si>
  <si>
    <t>грн</t>
  </si>
  <si>
    <t>Кількість закладів, в яких буде проведений капітальний ремонт в тому числі виготовлення ПКД</t>
  </si>
  <si>
    <t>Рішення сесії Хмельницької міської ради № 7 від 15.12.2021 року. Рішення виконавчого комітету № 520 від 28.07.2022 року. Рішення сесії Хмельницької міської ради № 1 від 25.11.2022 року.</t>
  </si>
  <si>
    <t>Кількість закладів, в яких буде проведена реконструкція будівлі</t>
  </si>
  <si>
    <t xml:space="preserve">Рішення сесії Хмельницької міської ради № 7 від 15.12.2021 року </t>
  </si>
  <si>
    <t>Кількість закладів, в яких будуть проведені поточні ремонти в тому числі споруд цивільного захисту (укриття, бомбосховища тощо)</t>
  </si>
  <si>
    <t>Рішення сесії Хмельницької міської ради № 7 від 15.12.2021 року. Рішення виконавчого комітету № 361  від 09.06.2022 року. Рішення виконавчого комітету № 416 від 23.06.2022 року. Рішення виконавчого комітету № 467  від 14.07.2022 року. Рішення виконавчого комітету № 570  від 11.08.2022 року. Рішення виконавчого комітету № 636 від 08.09.2022 року. Рішення виконавчого комітету № 681 від 22.09.2022 року. Рішення виконавчого комітету № 705  від 13.10.2022 року. Протокол № 43 від 17.11.2022 року. Рішення сесії Хмельницької міської ради № 1 від 25.11.2022 року. Протокол № 44 від 02.12.2022 року</t>
  </si>
  <si>
    <t>поточний ремонт, укриття</t>
  </si>
  <si>
    <t xml:space="preserve">Кількість закладів, в яких буде впроваджено заходи з енергозбереження та підвищення термомодернізації будівель з метою підготовки до проведення опалювального сезону </t>
  </si>
  <si>
    <t>Рішення виконавчого комітету № 705  від 13.10.2022 року. Рішення сесії Хмельницької міської ради № 1 від 25.11.2022 року.</t>
  </si>
  <si>
    <t>вікна</t>
  </si>
  <si>
    <t>ефективності</t>
  </si>
  <si>
    <t>Витрати на одного здобувача освіти</t>
  </si>
  <si>
    <t>Середня наповнюваність класів</t>
  </si>
  <si>
    <t>Кількість дітей на одного педагогічного працівника</t>
  </si>
  <si>
    <t>Середні витрати на проведення капітального ремонту одного навчального закладу загальної середньої освіти в тому числі виготовлення ПКД</t>
  </si>
  <si>
    <t>Середні витрати на проведення реконструкцію будівлі одного навчального закладу загальної середньої освіти</t>
  </si>
  <si>
    <t xml:space="preserve">Середні витрати на проведення поточного ремонту одного навчального закладу загальної середньої освіти </t>
  </si>
  <si>
    <t>Середні витрати на виконання поточних ремонтів споруд цивільного захисту (укриття, бомбосховища тощо), придбання будівельних матеріалів, інвентарю та інструментів для проведення ремонтних робіт господарським способом.</t>
  </si>
  <si>
    <t>Середні витрати на виконання заходів із енергозбереження та підвищення термомодернізації будівель з метою підготовки до проведення опалювального сезону</t>
  </si>
  <si>
    <t>якості</t>
  </si>
  <si>
    <t>Кількість учнів, які закінчили школу</t>
  </si>
  <si>
    <t>Звітність</t>
  </si>
  <si>
    <t>золота медаль</t>
  </si>
  <si>
    <t>%</t>
  </si>
  <si>
    <t>срібна медаль</t>
  </si>
  <si>
    <t>Динаміка росту власних надходжень в порівнянні з минулим роком</t>
  </si>
  <si>
    <t xml:space="preserve">Відсоток захищених статей загального фонду видатків </t>
  </si>
  <si>
    <t xml:space="preserve">В.о. директора Департаменту освіти та науки   </t>
  </si>
  <si>
    <t>Ольга КШАНОВСЬКА</t>
  </si>
  <si>
    <t xml:space="preserve">ПОГОДЖЕНО:
Фінансове управління 
Хмельницької міської ради                                               </t>
  </si>
  <si>
    <r>
      <rPr>
        <sz val="12"/>
        <rFont val="Times New Roman"/>
        <family val="1"/>
      </rPr>
      <t>(підпис)</t>
    </r>
  </si>
  <si>
    <r>
      <rPr>
        <sz val="12"/>
        <rFont val="Times New Roman"/>
        <family val="1"/>
      </rPr>
      <t>(ініціали та прізвище)</t>
    </r>
  </si>
  <si>
    <t xml:space="preserve">
Начальник фінансового управління                                                      </t>
  </si>
  <si>
    <t>            Сергій ЯМЧУК                  </t>
  </si>
  <si>
    <t>Дата погодження
М.П.</t>
  </si>
  <si>
    <t>Світлана Чабан _______________</t>
  </si>
  <si>
    <t>Ярослава Балабась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</si>
  <si>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13 грудня 2022 року № 199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</si>
</sst>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₴_-;\-* #,##0.00\ _₴_-;_-* &quot;-&quot;??\ _₴_-;_-@_-"/>
    <numFmt numFmtId="164" formatCode="#,##0.00\ _₴"/>
    <numFmt numFmtId="165" formatCode="#,##0\ _₴"/>
    <numFmt numFmtId="166" formatCode="0.0"/>
    <numFmt numFmtId="167" formatCode="#,##0.0\ _₴"/>
  </numFmts>
  <fonts count="24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</font>
    <font>
      <sz val="10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20" fillId="0" borderId="0"/>
    <xf numFmtId="0" fontId="1" fillId="0" borderId="0"/>
    <xf numFmtId="0" fontId="21" fillId="0" borderId="0">
      <alignment vertical="top"/>
    </xf>
    <xf numFmtId="0" fontId="22" fillId="0" borderId="0"/>
    <xf numFmtId="0" fontId="23" fillId="0" borderId="0"/>
    <xf numFmtId="43" fontId="1" fillId="0" borderId="0" applyFont="0" applyFill="0" applyBorder="0" applyAlignment="0" applyProtection="0"/>
  </cellStyleXfs>
  <cellXfs count="117">
    <xf numFmtId="0" fontId="0" fillId="0" borderId="0" xfId="0"/>
    <xf numFmtId="0" fontId="1" fillId="0" borderId="0" xfId="1" applyFont="1" applyFill="1" applyBorder="1" applyAlignment="1">
      <alignment horizontal="left" vertical="center" wrapText="1"/>
    </xf>
    <xf numFmtId="0" fontId="1" fillId="0" borderId="0" xfId="1" applyFont="1" applyFill="1" applyBorder="1" applyAlignment="1">
      <alignment vertical="center" wrapText="1"/>
    </xf>
    <xf numFmtId="0" fontId="2" fillId="0" borderId="0" xfId="1" applyFont="1" applyFill="1" applyBorder="1" applyAlignment="1">
      <alignment wrapText="1"/>
    </xf>
    <xf numFmtId="0" fontId="2" fillId="0" borderId="0" xfId="1" applyFont="1" applyFill="1" applyBorder="1" applyAlignment="1">
      <alignment horizontal="left" wrapText="1"/>
    </xf>
    <xf numFmtId="0" fontId="2" fillId="0" borderId="0" xfId="1" applyFont="1" applyFill="1" applyBorder="1" applyAlignment="1">
      <alignment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left" vertical="center" wrapText="1"/>
    </xf>
    <xf numFmtId="164" fontId="10" fillId="0" borderId="0" xfId="1" applyNumberFormat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11" fillId="0" borderId="0" xfId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12" fillId="0" borderId="2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left" vertical="center" wrapText="1"/>
    </xf>
    <xf numFmtId="3" fontId="7" fillId="0" borderId="1" xfId="1" applyNumberFormat="1" applyFont="1" applyFill="1" applyBorder="1" applyAlignment="1">
      <alignment horizontal="center" vertical="center" wrapText="1" shrinkToFit="1"/>
    </xf>
    <xf numFmtId="0" fontId="2" fillId="0" borderId="2" xfId="1" applyFont="1" applyFill="1" applyBorder="1" applyAlignment="1">
      <alignment horizontal="left" vertical="center" wrapText="1"/>
    </xf>
    <xf numFmtId="3" fontId="7" fillId="0" borderId="0" xfId="1" applyNumberFormat="1" applyFont="1" applyFill="1" applyBorder="1" applyAlignment="1">
      <alignment horizontal="center" vertical="center" wrapText="1" shrinkToFit="1"/>
    </xf>
    <xf numFmtId="0" fontId="7" fillId="0" borderId="0" xfId="1" applyFont="1" applyFill="1" applyBorder="1" applyAlignment="1">
      <alignment horizontal="left" vertical="center" wrapText="1"/>
    </xf>
    <xf numFmtId="1" fontId="7" fillId="0" borderId="1" xfId="1" applyNumberFormat="1" applyFont="1" applyFill="1" applyBorder="1" applyAlignment="1">
      <alignment horizontal="center" vertical="center" wrapText="1" shrinkToFit="1"/>
    </xf>
    <xf numFmtId="0" fontId="2" fillId="0" borderId="3" xfId="1" applyFont="1" applyFill="1" applyBorder="1" applyAlignment="1">
      <alignment horizontal="left" vertical="center" wrapText="1"/>
    </xf>
    <xf numFmtId="0" fontId="2" fillId="0" borderId="4" xfId="1" applyFont="1" applyFill="1" applyBorder="1" applyAlignment="1">
      <alignment horizontal="left" vertical="center" wrapText="1"/>
    </xf>
    <xf numFmtId="0" fontId="2" fillId="0" borderId="5" xfId="1" applyFont="1" applyFill="1" applyBorder="1" applyAlignment="1">
      <alignment horizontal="left" vertical="center" wrapText="1"/>
    </xf>
    <xf numFmtId="0" fontId="2" fillId="0" borderId="6" xfId="1" applyFont="1" applyFill="1" applyBorder="1" applyAlignment="1">
      <alignment horizontal="right" vertical="center" wrapText="1"/>
    </xf>
    <xf numFmtId="0" fontId="12" fillId="0" borderId="2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vertical="center" wrapText="1"/>
    </xf>
    <xf numFmtId="0" fontId="1" fillId="0" borderId="0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center" vertical="center" wrapText="1"/>
    </xf>
    <xf numFmtId="1" fontId="13" fillId="0" borderId="2" xfId="1" applyNumberFormat="1" applyFont="1" applyFill="1" applyBorder="1" applyAlignment="1">
      <alignment horizontal="center" vertical="center" wrapText="1" shrinkToFit="1"/>
    </xf>
    <xf numFmtId="1" fontId="13" fillId="0" borderId="2" xfId="1" applyNumberFormat="1" applyFont="1" applyFill="1" applyBorder="1" applyAlignment="1">
      <alignment horizontal="center" vertical="center" wrapText="1" shrinkToFit="1"/>
    </xf>
    <xf numFmtId="1" fontId="13" fillId="0" borderId="0" xfId="1" applyNumberFormat="1" applyFont="1" applyFill="1" applyBorder="1" applyAlignment="1">
      <alignment vertical="center" wrapText="1" shrinkToFit="1"/>
    </xf>
    <xf numFmtId="1" fontId="13" fillId="0" borderId="0" xfId="1" applyNumberFormat="1" applyFont="1" applyFill="1" applyBorder="1" applyAlignment="1">
      <alignment horizontal="center" vertical="center" wrapText="1" shrinkToFit="1"/>
    </xf>
    <xf numFmtId="1" fontId="7" fillId="0" borderId="2" xfId="1" applyNumberFormat="1" applyFont="1" applyFill="1" applyBorder="1" applyAlignment="1">
      <alignment horizontal="center" vertical="center" wrapText="1" shrinkToFit="1"/>
    </xf>
    <xf numFmtId="4" fontId="7" fillId="0" borderId="2" xfId="1" applyNumberFormat="1" applyFont="1" applyFill="1" applyBorder="1" applyAlignment="1">
      <alignment horizontal="right" vertical="center" wrapText="1" shrinkToFit="1"/>
    </xf>
    <xf numFmtId="4" fontId="2" fillId="0" borderId="2" xfId="1" applyNumberFormat="1" applyFont="1" applyFill="1" applyBorder="1" applyAlignment="1">
      <alignment horizontal="right" vertical="center" wrapText="1" shrinkToFit="1"/>
    </xf>
    <xf numFmtId="4" fontId="7" fillId="0" borderId="0" xfId="1" applyNumberFormat="1" applyFont="1" applyFill="1" applyBorder="1" applyAlignment="1">
      <alignment vertical="center" wrapText="1" shrinkToFit="1"/>
    </xf>
    <xf numFmtId="4" fontId="7" fillId="0" borderId="0" xfId="1" applyNumberFormat="1" applyFont="1" applyFill="1" applyBorder="1" applyAlignment="1">
      <alignment horizontal="right" vertical="center" wrapText="1" shrinkToFit="1"/>
    </xf>
    <xf numFmtId="0" fontId="7" fillId="0" borderId="2" xfId="1" applyFont="1" applyFill="1" applyBorder="1" applyAlignment="1">
      <alignment horizontal="right" vertical="center" wrapText="1"/>
    </xf>
    <xf numFmtId="4" fontId="1" fillId="0" borderId="0" xfId="1" applyNumberFormat="1" applyFont="1" applyFill="1" applyBorder="1" applyAlignment="1">
      <alignment horizontal="left" vertical="center" wrapText="1"/>
    </xf>
    <xf numFmtId="4" fontId="1" fillId="0" borderId="0" xfId="1" applyNumberFormat="1" applyFont="1" applyFill="1" applyBorder="1" applyAlignment="1">
      <alignment horizontal="center" vertical="center" wrapText="1"/>
    </xf>
    <xf numFmtId="4" fontId="7" fillId="0" borderId="0" xfId="1" applyNumberFormat="1" applyFont="1" applyFill="1" applyBorder="1" applyAlignment="1">
      <alignment horizontal="center" vertical="center" wrapText="1" shrinkToFit="1"/>
    </xf>
    <xf numFmtId="0" fontId="2" fillId="0" borderId="2" xfId="1" applyFont="1" applyFill="1" applyBorder="1" applyAlignment="1">
      <alignment horizontal="center" vertical="center" wrapText="1"/>
    </xf>
    <xf numFmtId="4" fontId="7" fillId="0" borderId="2" xfId="1" applyNumberFormat="1" applyFont="1" applyFill="1" applyBorder="1" applyAlignment="1">
      <alignment horizontal="center" vertical="center" wrapText="1" shrinkToFit="1"/>
    </xf>
    <xf numFmtId="4" fontId="7" fillId="0" borderId="0" xfId="1" applyNumberFormat="1" applyFont="1" applyFill="1" applyBorder="1" applyAlignment="1">
      <alignment horizontal="center" vertical="center" wrapText="1" shrinkToFit="1"/>
    </xf>
    <xf numFmtId="4" fontId="7" fillId="0" borderId="0" xfId="1" applyNumberFormat="1" applyFont="1" applyFill="1" applyBorder="1" applyAlignment="1">
      <alignment horizontal="right" vertical="center" wrapText="1" shrinkToFit="1"/>
    </xf>
    <xf numFmtId="4" fontId="7" fillId="0" borderId="2" xfId="1" applyNumberFormat="1" applyFont="1" applyFill="1" applyBorder="1" applyAlignment="1">
      <alignment vertical="center" wrapText="1" shrinkToFit="1"/>
    </xf>
    <xf numFmtId="0" fontId="2" fillId="0" borderId="7" xfId="1" applyFont="1" applyFill="1" applyBorder="1" applyAlignment="1">
      <alignment horizontal="left" vertical="center" wrapText="1"/>
    </xf>
    <xf numFmtId="0" fontId="2" fillId="0" borderId="8" xfId="1" applyFont="1" applyFill="1" applyBorder="1" applyAlignment="1">
      <alignment horizontal="left" vertical="center" wrapText="1"/>
    </xf>
    <xf numFmtId="4" fontId="2" fillId="0" borderId="9" xfId="1" applyNumberFormat="1" applyFont="1" applyFill="1" applyBorder="1" applyAlignment="1">
      <alignment vertical="center" wrapText="1" shrinkToFit="1"/>
    </xf>
    <xf numFmtId="4" fontId="2" fillId="0" borderId="0" xfId="1" applyNumberFormat="1" applyFont="1" applyFill="1" applyBorder="1" applyAlignment="1">
      <alignment horizontal="left" vertical="center" wrapText="1"/>
    </xf>
    <xf numFmtId="0" fontId="14" fillId="0" borderId="0" xfId="1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12" fillId="0" borderId="2" xfId="1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left" vertical="center" wrapText="1"/>
    </xf>
    <xf numFmtId="1" fontId="7" fillId="0" borderId="2" xfId="1" applyNumberFormat="1" applyFont="1" applyFill="1" applyBorder="1" applyAlignment="1">
      <alignment horizontal="center" vertical="center" wrapText="1" shrinkToFit="1"/>
    </xf>
    <xf numFmtId="165" fontId="7" fillId="0" borderId="3" xfId="1" applyNumberFormat="1" applyFont="1" applyFill="1" applyBorder="1" applyAlignment="1">
      <alignment horizontal="center" vertical="center" wrapText="1" shrinkToFit="1"/>
    </xf>
    <xf numFmtId="165" fontId="7" fillId="0" borderId="5" xfId="1" applyNumberFormat="1" applyFont="1" applyFill="1" applyBorder="1" applyAlignment="1">
      <alignment horizontal="center" vertical="center" wrapText="1" shrinkToFit="1"/>
    </xf>
    <xf numFmtId="165" fontId="7" fillId="0" borderId="3" xfId="1" applyNumberFormat="1" applyFont="1" applyFill="1" applyBorder="1" applyAlignment="1">
      <alignment horizontal="center" vertical="center" wrapText="1"/>
    </xf>
    <xf numFmtId="165" fontId="7" fillId="0" borderId="5" xfId="1" applyNumberFormat="1" applyFont="1" applyFill="1" applyBorder="1" applyAlignment="1">
      <alignment horizontal="center" vertical="center" wrapText="1"/>
    </xf>
    <xf numFmtId="0" fontId="15" fillId="0" borderId="2" xfId="1" applyFont="1" applyFill="1" applyBorder="1" applyAlignment="1">
      <alignment horizontal="center" vertical="center" wrapText="1"/>
    </xf>
    <xf numFmtId="0" fontId="16" fillId="0" borderId="2" xfId="1" applyFont="1" applyFill="1" applyBorder="1" applyAlignment="1">
      <alignment horizontal="left" vertical="center" wrapText="1"/>
    </xf>
    <xf numFmtId="0" fontId="16" fillId="0" borderId="2" xfId="1" applyFont="1" applyFill="1" applyBorder="1" applyAlignment="1">
      <alignment horizontal="left" vertical="center" wrapText="1"/>
    </xf>
    <xf numFmtId="164" fontId="2" fillId="0" borderId="3" xfId="1" applyNumberFormat="1" applyFont="1" applyFill="1" applyBorder="1" applyAlignment="1">
      <alignment horizontal="center" vertical="center" wrapText="1" shrinkToFit="1"/>
    </xf>
    <xf numFmtId="164" fontId="2" fillId="0" borderId="5" xfId="1" applyNumberFormat="1" applyFont="1" applyFill="1" applyBorder="1" applyAlignment="1">
      <alignment horizontal="center" vertical="center" wrapText="1" shrinkToFit="1"/>
    </xf>
    <xf numFmtId="4" fontId="17" fillId="0" borderId="0" xfId="1" applyNumberFormat="1" applyFont="1" applyFill="1" applyBorder="1" applyAlignment="1">
      <alignment horizontal="left" vertical="center" wrapText="1"/>
    </xf>
    <xf numFmtId="4" fontId="9" fillId="0" borderId="0" xfId="1" applyNumberFormat="1" applyFont="1" applyFill="1" applyBorder="1" applyAlignment="1">
      <alignment horizontal="left" vertical="center" wrapText="1"/>
    </xf>
    <xf numFmtId="164" fontId="2" fillId="0" borderId="2" xfId="1" applyNumberFormat="1" applyFont="1" applyFill="1" applyBorder="1" applyAlignment="1">
      <alignment horizontal="center" vertical="center" wrapText="1" shrinkToFit="1"/>
    </xf>
    <xf numFmtId="2" fontId="15" fillId="0" borderId="0" xfId="1" applyNumberFormat="1" applyFont="1" applyFill="1" applyBorder="1" applyAlignment="1">
      <alignment horizontal="center" vertical="center" wrapText="1" shrinkToFit="1"/>
    </xf>
    <xf numFmtId="166" fontId="15" fillId="0" borderId="0" xfId="1" applyNumberFormat="1" applyFont="1" applyFill="1" applyBorder="1" applyAlignment="1">
      <alignment horizontal="center" vertical="center" wrapText="1" shrinkToFit="1"/>
    </xf>
    <xf numFmtId="164" fontId="15" fillId="0" borderId="3" xfId="1" applyNumberFormat="1" applyFont="1" applyFill="1" applyBorder="1" applyAlignment="1">
      <alignment horizontal="center" vertical="center" wrapText="1" shrinkToFit="1"/>
    </xf>
    <xf numFmtId="164" fontId="15" fillId="0" borderId="5" xfId="1" applyNumberFormat="1" applyFont="1" applyFill="1" applyBorder="1" applyAlignment="1">
      <alignment horizontal="center" vertical="center" wrapText="1" shrinkToFit="1"/>
    </xf>
    <xf numFmtId="164" fontId="15" fillId="0" borderId="3" xfId="1" applyNumberFormat="1" applyFont="1" applyFill="1" applyBorder="1" applyAlignment="1">
      <alignment horizontal="center" vertical="center" wrapText="1"/>
    </xf>
    <xf numFmtId="164" fontId="15" fillId="0" borderId="5" xfId="1" applyNumberFormat="1" applyFont="1" applyFill="1" applyBorder="1" applyAlignment="1">
      <alignment horizontal="center" vertical="center" wrapText="1"/>
    </xf>
    <xf numFmtId="164" fontId="7" fillId="0" borderId="3" xfId="1" applyNumberFormat="1" applyFont="1" applyFill="1" applyBorder="1" applyAlignment="1">
      <alignment horizontal="center" vertical="center" wrapText="1"/>
    </xf>
    <xf numFmtId="164" fontId="7" fillId="0" borderId="5" xfId="1" applyNumberFormat="1" applyFont="1" applyFill="1" applyBorder="1" applyAlignment="1">
      <alignment horizontal="center" vertical="center" wrapText="1"/>
    </xf>
    <xf numFmtId="165" fontId="2" fillId="0" borderId="3" xfId="1" applyNumberFormat="1" applyFont="1" applyFill="1" applyBorder="1" applyAlignment="1">
      <alignment horizontal="center" vertical="center" wrapText="1"/>
    </xf>
    <xf numFmtId="165" fontId="2" fillId="0" borderId="5" xfId="1" applyNumberFormat="1" applyFont="1" applyFill="1" applyBorder="1" applyAlignment="1">
      <alignment horizontal="center" vertical="center" wrapText="1"/>
    </xf>
    <xf numFmtId="167" fontId="2" fillId="0" borderId="3" xfId="1" applyNumberFormat="1" applyFont="1" applyFill="1" applyBorder="1" applyAlignment="1">
      <alignment horizontal="center" vertical="center" wrapText="1"/>
    </xf>
    <xf numFmtId="167" fontId="2" fillId="0" borderId="5" xfId="1" applyNumberFormat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164" fontId="2" fillId="0" borderId="5" xfId="1" applyNumberFormat="1" applyFont="1" applyFill="1" applyBorder="1" applyAlignment="1">
      <alignment horizontal="center" vertical="center" wrapText="1"/>
    </xf>
    <xf numFmtId="165" fontId="2" fillId="0" borderId="3" xfId="1" applyNumberFormat="1" applyFont="1" applyFill="1" applyBorder="1" applyAlignment="1">
      <alignment horizontal="center" vertical="center" wrapText="1" shrinkToFit="1"/>
    </xf>
    <xf numFmtId="165" fontId="2" fillId="0" borderId="5" xfId="1" applyNumberFormat="1" applyFont="1" applyFill="1" applyBorder="1" applyAlignment="1">
      <alignment horizontal="center" vertical="center" wrapText="1" shrinkToFit="1"/>
    </xf>
    <xf numFmtId="1" fontId="2" fillId="0" borderId="2" xfId="1" applyNumberFormat="1" applyFont="1" applyFill="1" applyBorder="1" applyAlignment="1">
      <alignment horizontal="center" vertical="center" wrapText="1" shrinkToFit="1"/>
    </xf>
    <xf numFmtId="0" fontId="18" fillId="0" borderId="0" xfId="1" applyFont="1" applyFill="1" applyBorder="1" applyAlignment="1">
      <alignment horizontal="left" vertical="center" wrapText="1"/>
    </xf>
    <xf numFmtId="164" fontId="7" fillId="0" borderId="3" xfId="1" applyNumberFormat="1" applyFont="1" applyFill="1" applyBorder="1" applyAlignment="1">
      <alignment horizontal="center" vertical="center" wrapText="1" shrinkToFit="1"/>
    </xf>
    <xf numFmtId="164" fontId="7" fillId="0" borderId="5" xfId="1" applyNumberFormat="1" applyFont="1" applyFill="1" applyBorder="1" applyAlignment="1">
      <alignment horizontal="center" vertical="center" wrapText="1" shrinkToFit="1"/>
    </xf>
    <xf numFmtId="0" fontId="2" fillId="0" borderId="2" xfId="1" applyFont="1" applyFill="1" applyBorder="1" applyAlignment="1">
      <alignment horizontal="center" vertical="center" wrapText="1"/>
    </xf>
    <xf numFmtId="0" fontId="16" fillId="0" borderId="2" xfId="1" applyFont="1" applyFill="1" applyBorder="1" applyAlignment="1">
      <alignment horizontal="center" vertical="center" wrapText="1"/>
    </xf>
    <xf numFmtId="0" fontId="19" fillId="0" borderId="2" xfId="1" applyFont="1" applyFill="1" applyBorder="1" applyAlignment="1">
      <alignment horizontal="left" vertical="center" wrapText="1"/>
    </xf>
    <xf numFmtId="0" fontId="15" fillId="0" borderId="2" xfId="1" applyFont="1" applyFill="1" applyBorder="1" applyAlignment="1">
      <alignment horizontal="left" vertical="center" wrapText="1"/>
    </xf>
    <xf numFmtId="0" fontId="15" fillId="0" borderId="2" xfId="1" applyFont="1" applyFill="1" applyBorder="1" applyAlignment="1">
      <alignment horizontal="left" vertical="center" wrapText="1"/>
    </xf>
    <xf numFmtId="164" fontId="16" fillId="0" borderId="3" xfId="1" applyNumberFormat="1" applyFont="1" applyFill="1" applyBorder="1" applyAlignment="1">
      <alignment horizontal="center" vertical="center" wrapText="1" shrinkToFit="1"/>
    </xf>
    <xf numFmtId="164" fontId="16" fillId="0" borderId="5" xfId="1" applyNumberFormat="1" applyFont="1" applyFill="1" applyBorder="1" applyAlignment="1">
      <alignment horizontal="center" vertical="center" wrapText="1" shrinkToFit="1"/>
    </xf>
    <xf numFmtId="167" fontId="2" fillId="0" borderId="3" xfId="1" applyNumberFormat="1" applyFont="1" applyFill="1" applyBorder="1" applyAlignment="1">
      <alignment horizontal="center" vertical="center" wrapText="1" shrinkToFit="1"/>
    </xf>
    <xf numFmtId="167" fontId="2" fillId="0" borderId="5" xfId="1" applyNumberFormat="1" applyFont="1" applyFill="1" applyBorder="1" applyAlignment="1">
      <alignment horizontal="center" vertical="center" wrapText="1" shrinkToFit="1"/>
    </xf>
    <xf numFmtId="0" fontId="8" fillId="0" borderId="0" xfId="1" applyFont="1" applyFill="1" applyBorder="1" applyAlignment="1">
      <alignment horizontal="left" wrapText="1"/>
    </xf>
    <xf numFmtId="0" fontId="1" fillId="0" borderId="0" xfId="1" applyFill="1" applyBorder="1" applyAlignment="1">
      <alignment horizontal="left" vertical="center" wrapText="1"/>
    </xf>
    <xf numFmtId="0" fontId="8" fillId="0" borderId="0" xfId="1" applyFont="1" applyFill="1" applyBorder="1" applyAlignment="1">
      <alignment horizontal="left" vertical="center" wrapText="1"/>
    </xf>
    <xf numFmtId="0" fontId="7" fillId="0" borderId="6" xfId="1" applyFont="1" applyFill="1" applyBorder="1" applyAlignment="1">
      <alignment horizontal="left" vertical="center" wrapText="1"/>
    </xf>
    <xf numFmtId="0" fontId="8" fillId="0" borderId="6" xfId="1" applyFont="1" applyFill="1" applyBorder="1" applyAlignment="1">
      <alignment horizontal="center" wrapText="1"/>
    </xf>
    <xf numFmtId="0" fontId="2" fillId="0" borderId="0" xfId="1" applyFont="1" applyFill="1" applyBorder="1" applyAlignment="1">
      <alignment horizontal="center" vertical="top" wrapText="1"/>
    </xf>
    <xf numFmtId="0" fontId="7" fillId="0" borderId="0" xfId="1" applyFont="1" applyFill="1" applyBorder="1" applyAlignment="1">
      <alignment horizontal="left" vertical="top" wrapText="1"/>
    </xf>
    <xf numFmtId="0" fontId="2" fillId="0" borderId="0" xfId="1" applyFont="1" applyFill="1" applyBorder="1" applyAlignment="1">
      <alignment horizontal="center" vertical="top" wrapText="1"/>
    </xf>
    <xf numFmtId="0" fontId="2" fillId="0" borderId="6" xfId="1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left" vertical="center" wrapText="1"/>
    </xf>
  </cellXfs>
  <cellStyles count="8">
    <cellStyle name="Звичайний 2" xfId="2"/>
    <cellStyle name="Звичайний 3" xfId="3"/>
    <cellStyle name="Звичайний_Додаток _ 3 зм_ни 4575" xfId="4"/>
    <cellStyle name="Обычный" xfId="0" builtinId="0"/>
    <cellStyle name="Обычный 2" xfId="1"/>
    <cellStyle name="Обычный 2 2" xfId="5"/>
    <cellStyle name="Обычный 3" xfId="6"/>
    <cellStyle name="Финансовый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X110"/>
  <sheetViews>
    <sheetView tabSelected="1" view="pageBreakPreview" zoomScale="70" zoomScaleNormal="70" zoomScaleSheetLayoutView="70" workbookViewId="0">
      <selection activeCell="A3" sqref="A3:K3"/>
    </sheetView>
  </sheetViews>
  <sheetFormatPr defaultColWidth="9.33203125" defaultRowHeight="12.75" x14ac:dyDescent="0.2"/>
  <cols>
    <col min="1" max="1" width="27.1640625" style="1" customWidth="1"/>
    <col min="2" max="2" width="102.1640625" style="1" customWidth="1"/>
    <col min="3" max="3" width="17" style="1" customWidth="1"/>
    <col min="4" max="4" width="23.1640625" style="1" customWidth="1"/>
    <col min="5" max="5" width="21.33203125" style="1" customWidth="1"/>
    <col min="6" max="6" width="2.6640625" style="1" customWidth="1"/>
    <col min="7" max="7" width="35" style="1" customWidth="1"/>
    <col min="8" max="8" width="16.5" style="1" customWidth="1"/>
    <col min="9" max="9" width="13" style="1" customWidth="1"/>
    <col min="10" max="10" width="24.33203125" style="1" customWidth="1"/>
    <col min="11" max="11" width="6.33203125" style="1" customWidth="1"/>
    <col min="12" max="12" width="4.83203125" style="1" customWidth="1"/>
    <col min="13" max="13" width="26.33203125" style="1" customWidth="1"/>
    <col min="14" max="14" width="13.1640625" style="1" customWidth="1"/>
    <col min="15" max="15" width="22.33203125" style="1" customWidth="1"/>
    <col min="16" max="16" width="16.5" style="1" hidden="1" customWidth="1"/>
    <col min="17" max="17" width="25.1640625" style="1" bestFit="1" customWidth="1"/>
    <col min="18" max="18" width="13.83203125" style="1" customWidth="1"/>
    <col min="19" max="19" width="23.5" style="1" customWidth="1"/>
    <col min="20" max="23" width="9.33203125" style="1"/>
    <col min="24" max="24" width="11.33203125" style="1" bestFit="1" customWidth="1"/>
    <col min="25" max="16384" width="9.33203125" style="1"/>
  </cols>
  <sheetData>
    <row r="1" spans="1:17" ht="111" customHeight="1" x14ac:dyDescent="0.25">
      <c r="B1" s="2"/>
      <c r="C1" s="2"/>
      <c r="D1" s="2"/>
      <c r="E1" s="2"/>
      <c r="F1" s="2"/>
      <c r="G1" s="3"/>
      <c r="H1" s="4" t="s">
        <v>0</v>
      </c>
      <c r="I1" s="4"/>
      <c r="J1" s="4"/>
      <c r="K1" s="4"/>
      <c r="L1" s="4"/>
    </row>
    <row r="2" spans="1:17" ht="127.5" customHeight="1" x14ac:dyDescent="0.2">
      <c r="B2" s="2"/>
      <c r="C2" s="2"/>
      <c r="D2" s="2"/>
      <c r="E2" s="2"/>
      <c r="F2" s="2"/>
      <c r="G2" s="5"/>
      <c r="H2" s="6" t="s">
        <v>128</v>
      </c>
      <c r="I2" s="6"/>
      <c r="J2" s="6"/>
      <c r="K2" s="6"/>
      <c r="L2" s="6"/>
    </row>
    <row r="3" spans="1:17" ht="47.25" customHeight="1" x14ac:dyDescent="0.2">
      <c r="A3" s="7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</row>
    <row r="4" spans="1:17" ht="111" customHeight="1" x14ac:dyDescent="0.2">
      <c r="A4" s="9" t="s">
        <v>2</v>
      </c>
      <c r="B4" s="10" t="s">
        <v>3</v>
      </c>
      <c r="C4" s="10"/>
      <c r="D4" s="10"/>
      <c r="E4" s="10"/>
      <c r="F4" s="10"/>
      <c r="G4" s="11" t="s">
        <v>4</v>
      </c>
      <c r="H4" s="11"/>
      <c r="I4" s="11"/>
      <c r="J4" s="11"/>
      <c r="K4" s="11"/>
    </row>
    <row r="5" spans="1:17" ht="97.5" customHeight="1" x14ac:dyDescent="0.2">
      <c r="A5" s="5" t="s">
        <v>5</v>
      </c>
      <c r="B5" s="11" t="s">
        <v>6</v>
      </c>
      <c r="C5" s="10"/>
      <c r="D5" s="10"/>
      <c r="E5" s="10"/>
      <c r="F5" s="10"/>
      <c r="G5" s="10" t="s">
        <v>7</v>
      </c>
      <c r="H5" s="10"/>
      <c r="I5" s="10"/>
      <c r="J5" s="10"/>
      <c r="K5" s="10"/>
    </row>
    <row r="6" spans="1:17" ht="150.75" customHeight="1" x14ac:dyDescent="0.2">
      <c r="A6" s="5" t="s">
        <v>8</v>
      </c>
      <c r="B6" s="11" t="s">
        <v>9</v>
      </c>
      <c r="C6" s="10"/>
      <c r="D6" s="12" t="s">
        <v>10</v>
      </c>
      <c r="E6" s="13" t="s">
        <v>11</v>
      </c>
      <c r="F6" s="10"/>
      <c r="G6" s="11" t="s">
        <v>12</v>
      </c>
      <c r="H6" s="10"/>
      <c r="I6" s="10"/>
      <c r="J6" s="10"/>
      <c r="K6" s="10"/>
    </row>
    <row r="7" spans="1:17" s="14" customFormat="1" ht="34.5" customHeight="1" x14ac:dyDescent="0.2">
      <c r="A7" s="6" t="s">
        <v>13</v>
      </c>
      <c r="B7" s="6"/>
      <c r="C7" s="6"/>
      <c r="D7" s="6"/>
      <c r="E7" s="6"/>
      <c r="F7" s="6"/>
      <c r="G7" s="6"/>
      <c r="H7" s="6"/>
      <c r="I7" s="6"/>
      <c r="J7" s="6"/>
      <c r="K7" s="6"/>
      <c r="M7" s="15">
        <v>381289020.44</v>
      </c>
      <c r="N7" s="15"/>
      <c r="O7" s="15">
        <v>78397143</v>
      </c>
      <c r="P7" s="15"/>
      <c r="Q7" s="15">
        <v>459686163.44</v>
      </c>
    </row>
    <row r="8" spans="1:17" ht="18" customHeight="1" x14ac:dyDescent="0.2">
      <c r="A8" s="16" t="s">
        <v>14</v>
      </c>
      <c r="B8" s="16"/>
      <c r="C8" s="16"/>
      <c r="D8" s="16"/>
      <c r="E8" s="16"/>
      <c r="F8" s="16"/>
      <c r="G8" s="16"/>
      <c r="H8" s="16"/>
      <c r="I8" s="16"/>
      <c r="J8" s="16"/>
      <c r="K8" s="16"/>
    </row>
    <row r="9" spans="1:17" ht="33" customHeight="1" x14ac:dyDescent="0.2">
      <c r="A9" s="17" t="s">
        <v>15</v>
      </c>
      <c r="B9" s="17"/>
      <c r="C9" s="17"/>
      <c r="D9" s="17"/>
      <c r="E9" s="17"/>
      <c r="F9" s="17"/>
      <c r="G9" s="17"/>
      <c r="H9" s="17"/>
      <c r="I9" s="17"/>
      <c r="J9" s="17"/>
      <c r="K9" s="17"/>
    </row>
    <row r="10" spans="1:17" ht="25.5" customHeight="1" x14ac:dyDescent="0.2">
      <c r="A10" s="17" t="s">
        <v>16</v>
      </c>
      <c r="B10" s="17"/>
      <c r="C10" s="17"/>
      <c r="D10" s="17"/>
      <c r="E10" s="17"/>
      <c r="F10" s="17"/>
      <c r="G10" s="17"/>
      <c r="H10" s="17"/>
      <c r="I10" s="17"/>
      <c r="J10" s="18"/>
      <c r="K10" s="18"/>
    </row>
    <row r="11" spans="1:17" ht="25.5" customHeight="1" x14ac:dyDescent="0.2">
      <c r="A11" s="17" t="s">
        <v>17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</row>
    <row r="12" spans="1:17" ht="25.5" customHeight="1" x14ac:dyDescent="0.2">
      <c r="A12" s="17" t="s">
        <v>18</v>
      </c>
      <c r="B12" s="6"/>
      <c r="C12" s="6"/>
      <c r="D12" s="6"/>
      <c r="E12" s="6"/>
      <c r="F12" s="6"/>
      <c r="G12" s="6"/>
      <c r="H12" s="6"/>
      <c r="I12" s="6"/>
      <c r="J12" s="6"/>
      <c r="K12" s="6"/>
    </row>
    <row r="13" spans="1:17" ht="25.5" customHeight="1" x14ac:dyDescent="0.2">
      <c r="A13" s="17" t="s">
        <v>19</v>
      </c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1:17" ht="25.5" customHeight="1" x14ac:dyDescent="0.2">
      <c r="A14" s="17" t="s">
        <v>20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</row>
    <row r="15" spans="1:17" ht="25.5" customHeight="1" x14ac:dyDescent="0.2">
      <c r="A15" s="17" t="s">
        <v>21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</row>
    <row r="16" spans="1:17" ht="23.45" customHeight="1" x14ac:dyDescent="0.2">
      <c r="A16" s="17" t="s">
        <v>22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</row>
    <row r="17" spans="1:11" ht="39" customHeight="1" x14ac:dyDescent="0.2">
      <c r="A17" s="17" t="s">
        <v>23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</row>
    <row r="18" spans="1:11" ht="34.5" customHeight="1" x14ac:dyDescent="0.2">
      <c r="A18" s="17" t="s">
        <v>24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</row>
    <row r="19" spans="1:11" ht="28.5" customHeight="1" x14ac:dyDescent="0.2">
      <c r="A19" s="17" t="s">
        <v>25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</row>
    <row r="20" spans="1:11" ht="39.75" customHeight="1" x14ac:dyDescent="0.2">
      <c r="A20" s="17" t="s">
        <v>26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</row>
    <row r="21" spans="1:11" ht="34.5" customHeight="1" x14ac:dyDescent="0.2">
      <c r="A21" s="17" t="s">
        <v>27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</row>
    <row r="22" spans="1:11" ht="24.6" customHeight="1" x14ac:dyDescent="0.2">
      <c r="A22" s="17" t="s">
        <v>28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</row>
    <row r="23" spans="1:11" ht="22.5" customHeight="1" x14ac:dyDescent="0.2">
      <c r="A23" s="17" t="s">
        <v>29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</row>
    <row r="24" spans="1:11" ht="24" customHeight="1" x14ac:dyDescent="0.2">
      <c r="A24" s="17" t="s">
        <v>30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</row>
    <row r="25" spans="1:11" ht="29.25" customHeight="1" x14ac:dyDescent="0.2">
      <c r="A25" s="17" t="s">
        <v>31</v>
      </c>
      <c r="B25" s="17"/>
      <c r="C25" s="17"/>
      <c r="D25" s="17"/>
      <c r="E25" s="17"/>
      <c r="F25" s="17"/>
      <c r="G25" s="17"/>
      <c r="H25" s="17"/>
      <c r="I25" s="17"/>
      <c r="J25" s="17"/>
      <c r="K25" s="18"/>
    </row>
    <row r="26" spans="1:11" ht="29.25" customHeight="1" x14ac:dyDescent="0.2">
      <c r="A26" s="17" t="s">
        <v>32</v>
      </c>
      <c r="B26" s="17"/>
      <c r="C26" s="17"/>
      <c r="D26" s="17"/>
      <c r="E26" s="17"/>
      <c r="F26" s="17"/>
      <c r="G26" s="17"/>
      <c r="H26" s="17"/>
      <c r="I26" s="17"/>
      <c r="J26" s="17"/>
      <c r="K26" s="18"/>
    </row>
    <row r="27" spans="1:11" ht="22.5" customHeight="1" x14ac:dyDescent="0.2">
      <c r="A27" s="17" t="s">
        <v>33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</row>
    <row r="28" spans="1:11" ht="22.5" customHeight="1" x14ac:dyDescent="0.2">
      <c r="A28" s="17" t="s">
        <v>34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</row>
    <row r="29" spans="1:11" ht="22.5" customHeight="1" x14ac:dyDescent="0.2">
      <c r="A29" s="17" t="s">
        <v>35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</row>
    <row r="30" spans="1:11" ht="22.5" customHeight="1" x14ac:dyDescent="0.2">
      <c r="A30" s="17" t="s">
        <v>36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</row>
    <row r="31" spans="1:11" ht="22.5" customHeight="1" x14ac:dyDescent="0.2">
      <c r="A31" s="17" t="s">
        <v>37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</row>
    <row r="32" spans="1:11" ht="22.5" customHeight="1" x14ac:dyDescent="0.2">
      <c r="A32" s="17" t="s">
        <v>38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</row>
    <row r="33" spans="1:11" ht="22.5" customHeight="1" x14ac:dyDescent="0.2">
      <c r="A33" s="17" t="s">
        <v>39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</row>
    <row r="34" spans="1:11" ht="22.5" customHeight="1" x14ac:dyDescent="0.2">
      <c r="A34" s="17" t="s">
        <v>40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</row>
    <row r="35" spans="1:11" ht="22.5" customHeight="1" x14ac:dyDescent="0.2">
      <c r="A35" s="17" t="s">
        <v>41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</row>
    <row r="36" spans="1:11" ht="22.5" customHeight="1" x14ac:dyDescent="0.2">
      <c r="A36" s="17" t="s">
        <v>42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</row>
    <row r="37" spans="1:11" ht="22.5" customHeight="1" x14ac:dyDescent="0.2">
      <c r="A37" s="17" t="s">
        <v>43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</row>
    <row r="38" spans="1:11" ht="22.5" customHeight="1" x14ac:dyDescent="0.2">
      <c r="A38" s="20" t="s">
        <v>44</v>
      </c>
      <c r="B38" s="20"/>
      <c r="C38" s="20"/>
      <c r="D38" s="20"/>
      <c r="E38" s="20"/>
      <c r="F38" s="20"/>
      <c r="G38" s="20"/>
      <c r="H38" s="20"/>
      <c r="I38" s="20"/>
      <c r="J38" s="20"/>
      <c r="K38" s="20"/>
    </row>
    <row r="39" spans="1:11" ht="22.5" customHeight="1" x14ac:dyDescent="0.2">
      <c r="A39" s="20" t="s">
        <v>45</v>
      </c>
      <c r="B39" s="20"/>
      <c r="C39" s="20"/>
      <c r="D39" s="20"/>
      <c r="E39" s="20"/>
      <c r="F39" s="20"/>
      <c r="G39" s="20"/>
      <c r="H39" s="20"/>
      <c r="I39" s="20"/>
      <c r="J39" s="20"/>
      <c r="K39" s="20"/>
    </row>
    <row r="40" spans="1:11" ht="28.5" customHeight="1" x14ac:dyDescent="0.2">
      <c r="A40" s="17" t="s">
        <v>46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</row>
    <row r="41" spans="1:11" ht="9" customHeight="1" x14ac:dyDescent="0.2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</row>
    <row r="42" spans="1:11" ht="29.25" customHeight="1" x14ac:dyDescent="0.2">
      <c r="A42" s="21" t="s">
        <v>47</v>
      </c>
      <c r="B42" s="22" t="s">
        <v>48</v>
      </c>
      <c r="C42" s="22"/>
      <c r="D42" s="22"/>
      <c r="E42" s="22"/>
      <c r="F42" s="22"/>
      <c r="G42" s="22"/>
      <c r="H42" s="22"/>
      <c r="I42" s="23"/>
      <c r="J42" s="23"/>
      <c r="K42" s="23"/>
    </row>
    <row r="43" spans="1:11" ht="38.25" customHeight="1" x14ac:dyDescent="0.2">
      <c r="A43" s="24">
        <v>1</v>
      </c>
      <c r="B43" s="25" t="s">
        <v>49</v>
      </c>
      <c r="C43" s="25"/>
      <c r="D43" s="25"/>
      <c r="E43" s="25"/>
      <c r="F43" s="25"/>
      <c r="G43" s="25"/>
      <c r="H43" s="25"/>
      <c r="I43" s="23"/>
      <c r="J43" s="23"/>
      <c r="K43" s="23"/>
    </row>
    <row r="44" spans="1:11" ht="12" customHeight="1" x14ac:dyDescent="0.2">
      <c r="A44" s="26"/>
      <c r="B44" s="9"/>
      <c r="C44" s="9"/>
      <c r="D44" s="9"/>
      <c r="E44" s="9"/>
      <c r="F44" s="9"/>
      <c r="G44" s="9"/>
      <c r="H44" s="9"/>
      <c r="I44" s="23"/>
      <c r="J44" s="23"/>
      <c r="K44" s="23"/>
    </row>
    <row r="45" spans="1:11" ht="27" customHeight="1" x14ac:dyDescent="0.2">
      <c r="A45" s="6" t="s">
        <v>50</v>
      </c>
      <c r="B45" s="27"/>
      <c r="C45" s="27"/>
      <c r="D45" s="27"/>
      <c r="E45" s="27"/>
      <c r="F45" s="27"/>
      <c r="G45" s="27"/>
      <c r="H45" s="27"/>
      <c r="I45" s="27"/>
      <c r="J45" s="27"/>
      <c r="K45" s="27"/>
    </row>
    <row r="46" spans="1:11" ht="10.5" customHeight="1" x14ac:dyDescent="0.2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</row>
    <row r="47" spans="1:11" ht="28.5" customHeight="1" x14ac:dyDescent="0.2">
      <c r="A47" s="6" t="s">
        <v>51</v>
      </c>
      <c r="B47" s="6"/>
      <c r="C47" s="6"/>
      <c r="D47" s="6"/>
      <c r="E47" s="6"/>
      <c r="F47" s="6"/>
      <c r="G47" s="6"/>
      <c r="H47" s="6"/>
      <c r="I47" s="6"/>
      <c r="J47" s="6"/>
      <c r="K47" s="6"/>
    </row>
    <row r="48" spans="1:11" ht="15" customHeight="1" x14ac:dyDescent="0.2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</row>
    <row r="49" spans="1:24" ht="17.25" customHeight="1" x14ac:dyDescent="0.2">
      <c r="A49" s="21" t="s">
        <v>47</v>
      </c>
      <c r="B49" s="22" t="s">
        <v>52</v>
      </c>
      <c r="C49" s="22"/>
      <c r="D49" s="22"/>
      <c r="E49" s="22"/>
      <c r="F49" s="22"/>
      <c r="G49" s="22"/>
      <c r="H49" s="22"/>
      <c r="I49" s="23"/>
      <c r="J49" s="23"/>
      <c r="K49" s="23"/>
    </row>
    <row r="50" spans="1:24" ht="30.75" customHeight="1" x14ac:dyDescent="0.2">
      <c r="A50" s="28">
        <v>1</v>
      </c>
      <c r="B50" s="29" t="s">
        <v>53</v>
      </c>
      <c r="C50" s="30"/>
      <c r="D50" s="30"/>
      <c r="E50" s="30"/>
      <c r="F50" s="30"/>
      <c r="G50" s="30"/>
      <c r="H50" s="31"/>
      <c r="I50" s="23"/>
      <c r="J50" s="23"/>
      <c r="K50" s="23"/>
    </row>
    <row r="51" spans="1:24" ht="6" customHeight="1" x14ac:dyDescent="0.2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</row>
    <row r="52" spans="1:24" ht="23.25" customHeight="1" x14ac:dyDescent="0.2">
      <c r="A52" s="6" t="s">
        <v>54</v>
      </c>
      <c r="B52" s="6"/>
      <c r="C52" s="6"/>
      <c r="D52" s="6"/>
      <c r="E52" s="6"/>
      <c r="F52" s="6"/>
      <c r="G52" s="6"/>
      <c r="H52" s="6"/>
      <c r="I52" s="23"/>
      <c r="J52" s="23"/>
      <c r="K52" s="23"/>
    </row>
    <row r="53" spans="1:24" ht="9.75" customHeight="1" x14ac:dyDescent="0.2">
      <c r="A53" s="32" t="s">
        <v>55</v>
      </c>
      <c r="B53" s="32"/>
      <c r="C53" s="32"/>
      <c r="D53" s="32"/>
      <c r="E53" s="32"/>
      <c r="F53" s="32"/>
      <c r="G53" s="32"/>
      <c r="H53" s="32"/>
      <c r="I53" s="32"/>
      <c r="J53" s="5"/>
      <c r="K53" s="5"/>
    </row>
    <row r="54" spans="1:24" s="35" customFormat="1" ht="31.5" customHeight="1" x14ac:dyDescent="0.2">
      <c r="A54" s="33" t="s">
        <v>47</v>
      </c>
      <c r="B54" s="22" t="s">
        <v>56</v>
      </c>
      <c r="C54" s="22"/>
      <c r="D54" s="22" t="s">
        <v>57</v>
      </c>
      <c r="E54" s="22"/>
      <c r="F54" s="22" t="s">
        <v>58</v>
      </c>
      <c r="G54" s="22"/>
      <c r="H54" s="22" t="s">
        <v>59</v>
      </c>
      <c r="I54" s="22"/>
      <c r="J54" s="34"/>
      <c r="K54" s="12"/>
      <c r="S54" s="36"/>
      <c r="T54" s="36"/>
      <c r="U54" s="36"/>
      <c r="V54" s="36"/>
    </row>
    <row r="55" spans="1:24" ht="21" customHeight="1" x14ac:dyDescent="0.2">
      <c r="A55" s="37">
        <v>1</v>
      </c>
      <c r="B55" s="38">
        <v>2</v>
      </c>
      <c r="C55" s="38"/>
      <c r="D55" s="38">
        <v>3</v>
      </c>
      <c r="E55" s="38"/>
      <c r="F55" s="38">
        <v>4</v>
      </c>
      <c r="G55" s="38"/>
      <c r="H55" s="38">
        <v>6</v>
      </c>
      <c r="I55" s="38"/>
      <c r="J55" s="39"/>
      <c r="K55" s="23"/>
      <c r="S55" s="40"/>
      <c r="T55" s="40"/>
      <c r="U55" s="40"/>
      <c r="V55" s="40"/>
    </row>
    <row r="56" spans="1:24" ht="26.25" customHeight="1" x14ac:dyDescent="0.2">
      <c r="A56" s="41">
        <v>1</v>
      </c>
      <c r="B56" s="25" t="s">
        <v>60</v>
      </c>
      <c r="C56" s="25"/>
      <c r="D56" s="42">
        <f>258862203+45733770+6628199-36490.7+(413527.73-4691376.08)+26200+(26513+177297.49+7364.62+142626.2+3519.52+3566.65)+(-215183+1067883-2847571+2380012+407752-96000)+(5314492+1392291-345000)+43880-15100+558752.45+(550000+3811350.34+796421.72-510329+15200000+2060100+268374.18+1150.77)+(28000+331339)</f>
        <v>337479535.88999999</v>
      </c>
      <c r="E56" s="42"/>
      <c r="F56" s="43">
        <f>36108351-250161+1776+6600</f>
        <v>35866566</v>
      </c>
      <c r="G56" s="43"/>
      <c r="H56" s="42">
        <f>D56+F56</f>
        <v>373346101.88999999</v>
      </c>
      <c r="I56" s="42"/>
      <c r="J56" s="44"/>
      <c r="K56" s="23"/>
      <c r="S56" s="45"/>
      <c r="T56" s="45"/>
      <c r="U56" s="45"/>
      <c r="V56" s="45"/>
    </row>
    <row r="57" spans="1:24" ht="26.25" customHeight="1" x14ac:dyDescent="0.2">
      <c r="A57" s="41">
        <v>2</v>
      </c>
      <c r="B57" s="25" t="s">
        <v>61</v>
      </c>
      <c r="C57" s="25"/>
      <c r="D57" s="42">
        <f>46955765-26200-26513-52700-898486-527140-558752.45-697150-359339</f>
        <v>43809484.549999997</v>
      </c>
      <c r="E57" s="42"/>
      <c r="F57" s="43">
        <f>26683500-1776-6600</f>
        <v>26675124</v>
      </c>
      <c r="G57" s="43"/>
      <c r="H57" s="42">
        <f>D57+F57</f>
        <v>70484608.549999997</v>
      </c>
      <c r="I57" s="42"/>
      <c r="J57" s="44"/>
      <c r="K57" s="23"/>
      <c r="S57" s="45"/>
      <c r="T57" s="45"/>
      <c r="U57" s="45"/>
      <c r="V57" s="45"/>
    </row>
    <row r="58" spans="1:24" ht="25.5" customHeight="1" x14ac:dyDescent="0.2">
      <c r="A58" s="41">
        <v>3</v>
      </c>
      <c r="B58" s="25" t="s">
        <v>62</v>
      </c>
      <c r="C58" s="25"/>
      <c r="D58" s="46"/>
      <c r="E58" s="46"/>
      <c r="F58" s="43">
        <f>8109454-2000000+3623888+34200+158210</f>
        <v>9925752</v>
      </c>
      <c r="G58" s="43"/>
      <c r="H58" s="42">
        <f>D58+F58</f>
        <v>9925752</v>
      </c>
      <c r="I58" s="42"/>
      <c r="J58" s="44"/>
      <c r="K58" s="23"/>
      <c r="O58" s="47"/>
      <c r="S58" s="45"/>
      <c r="T58" s="45"/>
      <c r="U58" s="45"/>
      <c r="V58" s="45"/>
    </row>
    <row r="59" spans="1:24" ht="24.75" customHeight="1" x14ac:dyDescent="0.2">
      <c r="A59" s="41">
        <v>4</v>
      </c>
      <c r="B59" s="25" t="s">
        <v>63</v>
      </c>
      <c r="C59" s="25"/>
      <c r="D59" s="46"/>
      <c r="E59" s="46"/>
      <c r="F59" s="43">
        <f>3950310-1000000-1000000+44640+567160+2500000+62000+555430</f>
        <v>5679540</v>
      </c>
      <c r="G59" s="43"/>
      <c r="H59" s="42">
        <f>D59+F59</f>
        <v>5679540</v>
      </c>
      <c r="I59" s="42"/>
      <c r="J59" s="44"/>
      <c r="K59" s="23"/>
      <c r="L59" s="47"/>
      <c r="M59" s="48">
        <f>D61-M63</f>
        <v>0</v>
      </c>
      <c r="N59" s="8"/>
      <c r="S59" s="45"/>
      <c r="T59" s="45"/>
      <c r="U59" s="45"/>
      <c r="V59" s="45"/>
      <c r="X59" s="47"/>
    </row>
    <row r="60" spans="1:24" ht="26.25" customHeight="1" x14ac:dyDescent="0.2">
      <c r="A60" s="41">
        <v>5</v>
      </c>
      <c r="B60" s="25" t="s">
        <v>64</v>
      </c>
      <c r="C60" s="25"/>
      <c r="D60" s="46"/>
      <c r="E60" s="46"/>
      <c r="F60" s="43">
        <f>250161</f>
        <v>250161</v>
      </c>
      <c r="G60" s="43"/>
      <c r="H60" s="42">
        <f>D60+F60</f>
        <v>250161</v>
      </c>
      <c r="I60" s="42"/>
      <c r="J60" s="23"/>
      <c r="K60" s="23"/>
      <c r="M60" s="49"/>
      <c r="N60" s="49"/>
      <c r="S60" s="45"/>
      <c r="T60" s="45"/>
      <c r="U60" s="45"/>
      <c r="V60" s="45"/>
    </row>
    <row r="61" spans="1:24" ht="25.5" customHeight="1" x14ac:dyDescent="0.2">
      <c r="A61" s="50" t="s">
        <v>65</v>
      </c>
      <c r="B61" s="50"/>
      <c r="C61" s="50"/>
      <c r="D61" s="42">
        <f>SUM(D56:D60)</f>
        <v>381289020.44</v>
      </c>
      <c r="E61" s="42"/>
      <c r="F61" s="43">
        <f>SUM(F56:F60)</f>
        <v>78397143</v>
      </c>
      <c r="G61" s="43"/>
      <c r="H61" s="42">
        <f>SUM(H56:H60)</f>
        <v>459686163.44</v>
      </c>
      <c r="I61" s="42"/>
      <c r="J61" s="23"/>
      <c r="K61" s="23"/>
      <c r="L61" s="47"/>
      <c r="M61" s="51">
        <v>359809102.43000001</v>
      </c>
      <c r="N61" s="51"/>
      <c r="O61" s="42">
        <v>75087303</v>
      </c>
      <c r="P61" s="42"/>
      <c r="Q61" s="42">
        <v>434896405.43000001</v>
      </c>
      <c r="R61" s="42"/>
      <c r="S61" s="45"/>
      <c r="T61" s="45"/>
      <c r="U61" s="45"/>
      <c r="V61" s="45"/>
    </row>
    <row r="62" spans="1:24" ht="13.5" customHeight="1" x14ac:dyDescent="0.2">
      <c r="A62" s="23"/>
      <c r="B62" s="9"/>
      <c r="C62" s="23"/>
      <c r="D62" s="52"/>
      <c r="E62" s="52"/>
      <c r="F62" s="52"/>
      <c r="G62" s="52"/>
      <c r="H62" s="52"/>
      <c r="I62" s="52"/>
      <c r="J62" s="23"/>
      <c r="K62" s="23"/>
      <c r="M62" s="51">
        <v>21479918.010000002</v>
      </c>
      <c r="N62" s="51"/>
      <c r="O62" s="42">
        <v>3309840</v>
      </c>
      <c r="P62" s="42"/>
      <c r="Q62" s="42">
        <f>M62+O62</f>
        <v>24789758.010000002</v>
      </c>
      <c r="R62" s="42"/>
    </row>
    <row r="63" spans="1:24" ht="20.25" customHeight="1" x14ac:dyDescent="0.2">
      <c r="A63" s="6" t="s">
        <v>66</v>
      </c>
      <c r="B63" s="6"/>
      <c r="C63" s="6"/>
      <c r="D63" s="6"/>
      <c r="E63" s="6"/>
      <c r="F63" s="6"/>
      <c r="G63" s="6"/>
      <c r="H63" s="6"/>
      <c r="I63" s="23"/>
      <c r="J63" s="23"/>
      <c r="K63" s="23"/>
      <c r="M63" s="49">
        <f>SUM(M61:M62)</f>
        <v>381289020.44</v>
      </c>
      <c r="N63" s="49"/>
      <c r="O63" s="49">
        <f>SUM(O61:O62)</f>
        <v>78397143</v>
      </c>
      <c r="P63" s="49"/>
      <c r="Q63" s="45">
        <f>SUM(Q61:Q62)</f>
        <v>459686163.44</v>
      </c>
      <c r="R63" s="45"/>
    </row>
    <row r="64" spans="1:24" ht="16.5" customHeight="1" x14ac:dyDescent="0.2">
      <c r="A64" s="32" t="s">
        <v>55</v>
      </c>
      <c r="B64" s="32"/>
      <c r="C64" s="32"/>
      <c r="D64" s="32"/>
      <c r="E64" s="32"/>
      <c r="F64" s="32"/>
      <c r="G64" s="32"/>
      <c r="H64" s="32"/>
      <c r="I64" s="32"/>
      <c r="J64" s="5"/>
      <c r="K64" s="5"/>
      <c r="M64" s="49"/>
      <c r="N64" s="49"/>
      <c r="O64" s="49"/>
      <c r="P64" s="49"/>
      <c r="Q64" s="45"/>
      <c r="R64" s="45"/>
    </row>
    <row r="65" spans="1:17" ht="24" customHeight="1" x14ac:dyDescent="0.2">
      <c r="A65" s="22" t="s">
        <v>67</v>
      </c>
      <c r="B65" s="22"/>
      <c r="C65" s="22"/>
      <c r="D65" s="22" t="s">
        <v>57</v>
      </c>
      <c r="E65" s="22"/>
      <c r="F65" s="22" t="s">
        <v>58</v>
      </c>
      <c r="G65" s="22"/>
      <c r="H65" s="22" t="s">
        <v>59</v>
      </c>
      <c r="I65" s="22"/>
      <c r="J65" s="23"/>
      <c r="K65" s="23"/>
      <c r="M65" s="49"/>
      <c r="N65" s="49"/>
      <c r="O65" s="49"/>
      <c r="P65" s="49"/>
      <c r="Q65" s="53"/>
    </row>
    <row r="66" spans="1:17" ht="16.5" customHeight="1" x14ac:dyDescent="0.2">
      <c r="A66" s="38">
        <v>1</v>
      </c>
      <c r="B66" s="38"/>
      <c r="C66" s="38"/>
      <c r="D66" s="38">
        <v>2</v>
      </c>
      <c r="E66" s="38"/>
      <c r="F66" s="38">
        <v>3</v>
      </c>
      <c r="G66" s="38"/>
      <c r="H66" s="38">
        <v>4</v>
      </c>
      <c r="I66" s="38"/>
      <c r="J66" s="23"/>
      <c r="K66" s="23"/>
    </row>
    <row r="67" spans="1:17" ht="25.5" customHeight="1" x14ac:dyDescent="0.2">
      <c r="A67" s="29" t="s">
        <v>68</v>
      </c>
      <c r="B67" s="30"/>
      <c r="C67" s="31"/>
      <c r="D67" s="54">
        <f>D61</f>
        <v>381289020.44</v>
      </c>
      <c r="E67" s="54"/>
      <c r="F67" s="54">
        <f>F61</f>
        <v>78397143</v>
      </c>
      <c r="G67" s="54"/>
      <c r="H67" s="54">
        <f>F67+D67</f>
        <v>459686163.44</v>
      </c>
      <c r="I67" s="54"/>
      <c r="J67" s="23"/>
      <c r="K67" s="23"/>
      <c r="O67" s="49"/>
      <c r="P67" s="49"/>
    </row>
    <row r="68" spans="1:17" s="59" customFormat="1" ht="24" customHeight="1" x14ac:dyDescent="0.2">
      <c r="A68" s="55" t="s">
        <v>65</v>
      </c>
      <c r="B68" s="56"/>
      <c r="C68" s="56"/>
      <c r="D68" s="57">
        <f>D67</f>
        <v>381289020.44</v>
      </c>
      <c r="E68" s="57"/>
      <c r="F68" s="57">
        <f>F67</f>
        <v>78397143</v>
      </c>
      <c r="G68" s="57"/>
      <c r="H68" s="57">
        <f>H67</f>
        <v>459686163.44</v>
      </c>
      <c r="I68" s="57"/>
      <c r="J68" s="9"/>
      <c r="K68" s="58"/>
    </row>
    <row r="69" spans="1:17" ht="15.75" x14ac:dyDescent="0.2">
      <c r="A69" s="23"/>
      <c r="B69" s="23"/>
      <c r="C69" s="23"/>
      <c r="D69" s="23"/>
      <c r="E69" s="23"/>
      <c r="F69" s="23"/>
      <c r="G69" s="23"/>
      <c r="H69" s="23"/>
      <c r="I69" s="23"/>
      <c r="J69" s="23"/>
      <c r="K69" s="23"/>
    </row>
    <row r="70" spans="1:17" ht="17.25" customHeight="1" x14ac:dyDescent="0.2">
      <c r="A70" s="6" t="s">
        <v>69</v>
      </c>
      <c r="B70" s="6"/>
      <c r="C70" s="6"/>
      <c r="D70" s="6"/>
      <c r="E70" s="6"/>
      <c r="F70" s="6"/>
      <c r="G70" s="6"/>
      <c r="H70" s="6"/>
      <c r="I70" s="23"/>
      <c r="J70" s="23"/>
      <c r="K70" s="23"/>
    </row>
    <row r="71" spans="1:17" ht="43.5" customHeight="1" x14ac:dyDescent="0.2">
      <c r="A71" s="33" t="s">
        <v>47</v>
      </c>
      <c r="B71" s="33" t="s">
        <v>70</v>
      </c>
      <c r="C71" s="33" t="s">
        <v>71</v>
      </c>
      <c r="D71" s="22" t="s">
        <v>72</v>
      </c>
      <c r="E71" s="22"/>
      <c r="F71" s="22" t="s">
        <v>57</v>
      </c>
      <c r="G71" s="22"/>
      <c r="H71" s="22" t="s">
        <v>58</v>
      </c>
      <c r="I71" s="22"/>
      <c r="J71" s="22" t="s">
        <v>59</v>
      </c>
      <c r="K71" s="22"/>
    </row>
    <row r="72" spans="1:17" s="35" customFormat="1" ht="21.95" customHeight="1" x14ac:dyDescent="0.2">
      <c r="A72" s="37">
        <v>1</v>
      </c>
      <c r="B72" s="37">
        <v>2</v>
      </c>
      <c r="C72" s="37">
        <v>3</v>
      </c>
      <c r="D72" s="38">
        <v>4</v>
      </c>
      <c r="E72" s="38"/>
      <c r="F72" s="38">
        <v>5</v>
      </c>
      <c r="G72" s="38"/>
      <c r="H72" s="38">
        <v>6</v>
      </c>
      <c r="I72" s="38"/>
      <c r="J72" s="38">
        <v>7</v>
      </c>
      <c r="K72" s="60"/>
    </row>
    <row r="73" spans="1:17" ht="21.95" customHeight="1" x14ac:dyDescent="0.2">
      <c r="A73" s="41">
        <v>1</v>
      </c>
      <c r="B73" s="61" t="s">
        <v>73</v>
      </c>
      <c r="C73" s="62"/>
      <c r="D73" s="60"/>
      <c r="E73" s="60"/>
      <c r="F73" s="60"/>
      <c r="G73" s="60"/>
      <c r="H73" s="60"/>
      <c r="I73" s="60"/>
      <c r="J73" s="60"/>
      <c r="K73" s="60"/>
    </row>
    <row r="74" spans="1:17" ht="27" customHeight="1" x14ac:dyDescent="0.2">
      <c r="A74" s="63"/>
      <c r="B74" s="64" t="s">
        <v>74</v>
      </c>
      <c r="C74" s="64" t="s">
        <v>75</v>
      </c>
      <c r="D74" s="25" t="s">
        <v>76</v>
      </c>
      <c r="E74" s="25"/>
      <c r="F74" s="65">
        <v>50</v>
      </c>
      <c r="G74" s="65"/>
      <c r="H74" s="60"/>
      <c r="I74" s="60"/>
      <c r="J74" s="65">
        <f t="shared" ref="J74:J79" si="0">F74+H74</f>
        <v>50</v>
      </c>
      <c r="K74" s="65"/>
    </row>
    <row r="75" spans="1:17" ht="21.75" customHeight="1" x14ac:dyDescent="0.2">
      <c r="A75" s="63"/>
      <c r="B75" s="64" t="s">
        <v>77</v>
      </c>
      <c r="C75" s="64" t="s">
        <v>75</v>
      </c>
      <c r="D75" s="25" t="s">
        <v>76</v>
      </c>
      <c r="E75" s="25"/>
      <c r="F75" s="66">
        <v>1328</v>
      </c>
      <c r="G75" s="67"/>
      <c r="H75" s="68"/>
      <c r="I75" s="69"/>
      <c r="J75" s="66">
        <f t="shared" si="0"/>
        <v>1328</v>
      </c>
      <c r="K75" s="67"/>
    </row>
    <row r="76" spans="1:17" s="14" customFormat="1" ht="27" customHeight="1" x14ac:dyDescent="0.2">
      <c r="A76" s="70"/>
      <c r="B76" s="71" t="s">
        <v>78</v>
      </c>
      <c r="C76" s="71" t="s">
        <v>75</v>
      </c>
      <c r="D76" s="72" t="s">
        <v>79</v>
      </c>
      <c r="E76" s="72"/>
      <c r="F76" s="73">
        <v>4911.63</v>
      </c>
      <c r="G76" s="74"/>
      <c r="H76" s="73">
        <v>138.53</v>
      </c>
      <c r="I76" s="74"/>
      <c r="J76" s="73">
        <f t="shared" si="0"/>
        <v>5050.16</v>
      </c>
      <c r="K76" s="74"/>
      <c r="M76" s="75">
        <f>F76-F77</f>
        <v>1463.25</v>
      </c>
    </row>
    <row r="77" spans="1:17" s="14" customFormat="1" ht="21" customHeight="1" x14ac:dyDescent="0.2">
      <c r="A77" s="70"/>
      <c r="B77" s="71" t="s">
        <v>80</v>
      </c>
      <c r="C77" s="71" t="s">
        <v>75</v>
      </c>
      <c r="D77" s="72" t="s">
        <v>79</v>
      </c>
      <c r="E77" s="72"/>
      <c r="F77" s="73">
        <v>3448.38</v>
      </c>
      <c r="G77" s="74"/>
      <c r="H77" s="73">
        <f>79.14+35.64</f>
        <v>114.78</v>
      </c>
      <c r="I77" s="74"/>
      <c r="J77" s="73">
        <f t="shared" si="0"/>
        <v>3563.1600000000003</v>
      </c>
      <c r="K77" s="74"/>
      <c r="M77" s="76">
        <f>F79+F78</f>
        <v>1463.25</v>
      </c>
    </row>
    <row r="78" spans="1:17" s="14" customFormat="1" ht="19.5" customHeight="1" x14ac:dyDescent="0.2">
      <c r="A78" s="70"/>
      <c r="B78" s="71" t="s">
        <v>81</v>
      </c>
      <c r="C78" s="71" t="s">
        <v>75</v>
      </c>
      <c r="D78" s="72" t="s">
        <v>79</v>
      </c>
      <c r="E78" s="72"/>
      <c r="F78" s="73">
        <v>427.75</v>
      </c>
      <c r="G78" s="74"/>
      <c r="H78" s="73">
        <v>4.75</v>
      </c>
      <c r="I78" s="74"/>
      <c r="J78" s="77">
        <f t="shared" si="0"/>
        <v>432.5</v>
      </c>
      <c r="K78" s="77"/>
      <c r="L78" s="78">
        <f>M76-M77</f>
        <v>0</v>
      </c>
      <c r="M78" s="78"/>
      <c r="N78" s="79"/>
      <c r="O78" s="79"/>
      <c r="P78" s="78"/>
      <c r="Q78" s="78"/>
    </row>
    <row r="79" spans="1:17" s="14" customFormat="1" ht="21.75" customHeight="1" x14ac:dyDescent="0.2">
      <c r="A79" s="70"/>
      <c r="B79" s="71" t="s">
        <v>82</v>
      </c>
      <c r="C79" s="71" t="s">
        <v>75</v>
      </c>
      <c r="D79" s="72" t="s">
        <v>79</v>
      </c>
      <c r="E79" s="72"/>
      <c r="F79" s="73">
        <v>1035.5</v>
      </c>
      <c r="G79" s="74"/>
      <c r="H79" s="73">
        <v>19</v>
      </c>
      <c r="I79" s="74"/>
      <c r="J79" s="77">
        <f t="shared" si="0"/>
        <v>1054.5</v>
      </c>
      <c r="K79" s="77"/>
      <c r="L79" s="78"/>
      <c r="M79" s="78"/>
      <c r="N79" s="79"/>
      <c r="O79" s="79"/>
      <c r="P79" s="78"/>
      <c r="Q79" s="78"/>
    </row>
    <row r="80" spans="1:17" ht="19.5" customHeight="1" x14ac:dyDescent="0.2">
      <c r="A80" s="63">
        <v>2</v>
      </c>
      <c r="B80" s="61" t="s">
        <v>83</v>
      </c>
      <c r="C80" s="64"/>
      <c r="D80" s="25"/>
      <c r="E80" s="25"/>
      <c r="F80" s="80"/>
      <c r="G80" s="81"/>
      <c r="H80" s="82"/>
      <c r="I80" s="83"/>
      <c r="J80" s="80"/>
      <c r="K80" s="81"/>
    </row>
    <row r="81" spans="1:13" ht="24" customHeight="1" x14ac:dyDescent="0.2">
      <c r="A81" s="63"/>
      <c r="B81" s="64" t="s">
        <v>84</v>
      </c>
      <c r="C81" s="64" t="s">
        <v>85</v>
      </c>
      <c r="D81" s="25" t="s">
        <v>86</v>
      </c>
      <c r="E81" s="25"/>
      <c r="F81" s="66">
        <v>38798</v>
      </c>
      <c r="G81" s="67"/>
      <c r="H81" s="84"/>
      <c r="I81" s="85"/>
      <c r="J81" s="66">
        <f>F81+H81</f>
        <v>38798</v>
      </c>
      <c r="K81" s="67"/>
    </row>
    <row r="82" spans="1:13" ht="24" customHeight="1" x14ac:dyDescent="0.2">
      <c r="A82" s="63"/>
      <c r="B82" s="64" t="s">
        <v>87</v>
      </c>
      <c r="C82" s="64" t="s">
        <v>75</v>
      </c>
      <c r="D82" s="29" t="s">
        <v>88</v>
      </c>
      <c r="E82" s="31"/>
      <c r="F82" s="86">
        <v>175</v>
      </c>
      <c r="G82" s="87"/>
      <c r="H82" s="88"/>
      <c r="I82" s="89"/>
      <c r="J82" s="86">
        <v>175</v>
      </c>
      <c r="K82" s="87"/>
    </row>
    <row r="83" spans="1:13" ht="27.75" customHeight="1" x14ac:dyDescent="0.2">
      <c r="A83" s="63"/>
      <c r="B83" s="64" t="s">
        <v>89</v>
      </c>
      <c r="C83" s="64" t="s">
        <v>90</v>
      </c>
      <c r="D83" s="29" t="s">
        <v>88</v>
      </c>
      <c r="E83" s="31"/>
      <c r="F83" s="90">
        <v>27</v>
      </c>
      <c r="G83" s="91"/>
      <c r="H83" s="88"/>
      <c r="I83" s="89"/>
      <c r="J83" s="90">
        <f>F83</f>
        <v>27</v>
      </c>
      <c r="K83" s="91"/>
    </row>
    <row r="84" spans="1:13" ht="115.5" customHeight="1" x14ac:dyDescent="0.2">
      <c r="A84" s="70"/>
      <c r="B84" s="64" t="s">
        <v>91</v>
      </c>
      <c r="C84" s="64" t="s">
        <v>75</v>
      </c>
      <c r="D84" s="29" t="s">
        <v>92</v>
      </c>
      <c r="E84" s="31"/>
      <c r="F84" s="90"/>
      <c r="G84" s="91"/>
      <c r="H84" s="92">
        <f>12</f>
        <v>12</v>
      </c>
      <c r="I84" s="93"/>
      <c r="J84" s="92">
        <f>F84+H84</f>
        <v>12</v>
      </c>
      <c r="K84" s="93"/>
    </row>
    <row r="85" spans="1:13" ht="36" customHeight="1" x14ac:dyDescent="0.2">
      <c r="A85" s="63"/>
      <c r="B85" s="64" t="s">
        <v>93</v>
      </c>
      <c r="C85" s="64" t="s">
        <v>75</v>
      </c>
      <c r="D85" s="25" t="s">
        <v>94</v>
      </c>
      <c r="E85" s="25"/>
      <c r="F85" s="84"/>
      <c r="G85" s="85"/>
      <c r="H85" s="66">
        <v>1</v>
      </c>
      <c r="I85" s="67"/>
      <c r="J85" s="66">
        <f>F85+H85</f>
        <v>1</v>
      </c>
      <c r="K85" s="67"/>
    </row>
    <row r="86" spans="1:13" s="95" customFormat="1" ht="339.75" customHeight="1" x14ac:dyDescent="0.2">
      <c r="A86" s="94"/>
      <c r="B86" s="64" t="s">
        <v>95</v>
      </c>
      <c r="C86" s="64" t="s">
        <v>75</v>
      </c>
      <c r="D86" s="25" t="s">
        <v>96</v>
      </c>
      <c r="E86" s="25"/>
      <c r="F86" s="86">
        <f>12+24</f>
        <v>36</v>
      </c>
      <c r="G86" s="87"/>
      <c r="H86" s="92"/>
      <c r="I86" s="93"/>
      <c r="J86" s="92">
        <f>F86+H86</f>
        <v>36</v>
      </c>
      <c r="K86" s="93"/>
      <c r="M86" s="95" t="s">
        <v>97</v>
      </c>
    </row>
    <row r="87" spans="1:13" s="95" customFormat="1" ht="72" customHeight="1" x14ac:dyDescent="0.2">
      <c r="A87" s="94"/>
      <c r="B87" s="64" t="s">
        <v>98</v>
      </c>
      <c r="C87" s="64" t="s">
        <v>75</v>
      </c>
      <c r="D87" s="25" t="s">
        <v>99</v>
      </c>
      <c r="E87" s="25"/>
      <c r="F87" s="86">
        <v>27</v>
      </c>
      <c r="G87" s="87"/>
      <c r="H87" s="92"/>
      <c r="I87" s="93"/>
      <c r="J87" s="92">
        <f>F87+H87</f>
        <v>27</v>
      </c>
      <c r="K87" s="93"/>
      <c r="M87" s="95" t="s">
        <v>100</v>
      </c>
    </row>
    <row r="88" spans="1:13" ht="21.75" customHeight="1" x14ac:dyDescent="0.2">
      <c r="A88" s="63">
        <v>3</v>
      </c>
      <c r="B88" s="61" t="s">
        <v>101</v>
      </c>
      <c r="C88" s="64"/>
      <c r="D88" s="25"/>
      <c r="E88" s="25"/>
      <c r="F88" s="96"/>
      <c r="G88" s="97"/>
      <c r="H88" s="96"/>
      <c r="I88" s="97"/>
      <c r="J88" s="96"/>
      <c r="K88" s="97"/>
    </row>
    <row r="89" spans="1:13" ht="22.5" customHeight="1" x14ac:dyDescent="0.2">
      <c r="A89" s="63"/>
      <c r="B89" s="64" t="s">
        <v>102</v>
      </c>
      <c r="C89" s="64" t="s">
        <v>90</v>
      </c>
      <c r="D89" s="25" t="s">
        <v>88</v>
      </c>
      <c r="E89" s="25"/>
      <c r="F89" s="73">
        <f>ROUND(D68/F81,2)</f>
        <v>9827.5400000000009</v>
      </c>
      <c r="G89" s="74"/>
      <c r="H89" s="73">
        <f>ROUND(F68/F81,2)</f>
        <v>2020.65</v>
      </c>
      <c r="I89" s="74"/>
      <c r="J89" s="73">
        <f t="shared" ref="J89:J96" si="1">F89+H89</f>
        <v>11848.19</v>
      </c>
      <c r="K89" s="74"/>
    </row>
    <row r="90" spans="1:13" ht="21" customHeight="1" x14ac:dyDescent="0.2">
      <c r="A90" s="63"/>
      <c r="B90" s="64" t="s">
        <v>103</v>
      </c>
      <c r="C90" s="64" t="s">
        <v>85</v>
      </c>
      <c r="D90" s="25" t="s">
        <v>88</v>
      </c>
      <c r="E90" s="25"/>
      <c r="F90" s="68">
        <v>29</v>
      </c>
      <c r="G90" s="69"/>
      <c r="H90" s="96"/>
      <c r="I90" s="97"/>
      <c r="J90" s="66">
        <f t="shared" si="1"/>
        <v>29</v>
      </c>
      <c r="K90" s="67"/>
    </row>
    <row r="91" spans="1:13" ht="21" customHeight="1" x14ac:dyDescent="0.2">
      <c r="A91" s="63"/>
      <c r="B91" s="71" t="s">
        <v>104</v>
      </c>
      <c r="C91" s="64" t="s">
        <v>85</v>
      </c>
      <c r="D91" s="25" t="s">
        <v>88</v>
      </c>
      <c r="E91" s="25"/>
      <c r="F91" s="68">
        <f>ROUND(F81/F77,0)</f>
        <v>11</v>
      </c>
      <c r="G91" s="69"/>
      <c r="H91" s="66"/>
      <c r="I91" s="67"/>
      <c r="J91" s="66">
        <f t="shared" si="1"/>
        <v>11</v>
      </c>
      <c r="K91" s="67"/>
    </row>
    <row r="92" spans="1:13" s="14" customFormat="1" ht="39.75" customHeight="1" x14ac:dyDescent="0.2">
      <c r="A92" s="70"/>
      <c r="B92" s="64" t="s">
        <v>105</v>
      </c>
      <c r="C92" s="64" t="s">
        <v>90</v>
      </c>
      <c r="D92" s="25" t="s">
        <v>88</v>
      </c>
      <c r="E92" s="25"/>
      <c r="F92" s="90"/>
      <c r="G92" s="91"/>
      <c r="H92" s="73">
        <f>ROUND(F58/H84,2)</f>
        <v>827146</v>
      </c>
      <c r="I92" s="74"/>
      <c r="J92" s="73">
        <f t="shared" si="1"/>
        <v>827146</v>
      </c>
      <c r="K92" s="74"/>
    </row>
    <row r="93" spans="1:13" s="14" customFormat="1" ht="37.5" customHeight="1" x14ac:dyDescent="0.2">
      <c r="A93" s="70"/>
      <c r="B93" s="64" t="s">
        <v>106</v>
      </c>
      <c r="C93" s="64" t="s">
        <v>90</v>
      </c>
      <c r="D93" s="25" t="s">
        <v>88</v>
      </c>
      <c r="E93" s="25"/>
      <c r="F93" s="90"/>
      <c r="G93" s="91"/>
      <c r="H93" s="73">
        <f>ROUND(F60/H85,2)</f>
        <v>250161</v>
      </c>
      <c r="I93" s="74"/>
      <c r="J93" s="73">
        <f t="shared" si="1"/>
        <v>250161</v>
      </c>
      <c r="K93" s="74"/>
    </row>
    <row r="94" spans="1:13" s="14" customFormat="1" ht="36.75" customHeight="1" x14ac:dyDescent="0.2">
      <c r="A94" s="70"/>
      <c r="B94" s="64" t="s">
        <v>107</v>
      </c>
      <c r="C94" s="64" t="s">
        <v>90</v>
      </c>
      <c r="D94" s="25" t="s">
        <v>88</v>
      </c>
      <c r="E94" s="25"/>
      <c r="F94" s="90">
        <f>(140000+150000+108620+30630+161200+14810+712828+237658+66500+796421.72+44539+299998)/12</f>
        <v>230267.05999999997</v>
      </c>
      <c r="G94" s="91"/>
      <c r="H94" s="73"/>
      <c r="I94" s="74"/>
      <c r="J94" s="73">
        <f t="shared" si="1"/>
        <v>230267.05999999997</v>
      </c>
      <c r="K94" s="74"/>
    </row>
    <row r="95" spans="1:13" s="14" customFormat="1" ht="56.25" customHeight="1" x14ac:dyDescent="0.2">
      <c r="A95" s="98"/>
      <c r="B95" s="64" t="s">
        <v>108</v>
      </c>
      <c r="C95" s="64" t="s">
        <v>90</v>
      </c>
      <c r="D95" s="25" t="s">
        <v>88</v>
      </c>
      <c r="E95" s="25"/>
      <c r="F95" s="90">
        <f>(8948682.65-510329+13000)/24</f>
        <v>352139.73541666666</v>
      </c>
      <c r="G95" s="91"/>
      <c r="H95" s="73"/>
      <c r="I95" s="74"/>
      <c r="J95" s="73">
        <f t="shared" si="1"/>
        <v>352139.73541666666</v>
      </c>
      <c r="K95" s="74"/>
    </row>
    <row r="96" spans="1:13" s="14" customFormat="1" ht="45" customHeight="1" x14ac:dyDescent="0.2">
      <c r="A96" s="98"/>
      <c r="B96" s="64" t="s">
        <v>109</v>
      </c>
      <c r="C96" s="64" t="s">
        <v>90</v>
      </c>
      <c r="D96" s="25" t="s">
        <v>88</v>
      </c>
      <c r="E96" s="25"/>
      <c r="F96" s="90">
        <f>(5630000+3811350.34)/F87</f>
        <v>349679.64222222223</v>
      </c>
      <c r="G96" s="91"/>
      <c r="H96" s="73"/>
      <c r="I96" s="74"/>
      <c r="J96" s="73">
        <f t="shared" si="1"/>
        <v>349679.64222222223</v>
      </c>
      <c r="K96" s="74"/>
    </row>
    <row r="97" spans="1:17" s="14" customFormat="1" ht="21.95" customHeight="1" x14ac:dyDescent="0.2">
      <c r="A97" s="99">
        <v>4</v>
      </c>
      <c r="B97" s="100" t="s">
        <v>110</v>
      </c>
      <c r="C97" s="101"/>
      <c r="D97" s="102"/>
      <c r="E97" s="102"/>
      <c r="F97" s="80"/>
      <c r="G97" s="81"/>
      <c r="H97" s="82"/>
      <c r="I97" s="83"/>
      <c r="J97" s="103"/>
      <c r="K97" s="104"/>
    </row>
    <row r="98" spans="1:17" ht="19.5" customHeight="1" x14ac:dyDescent="0.2">
      <c r="A98" s="63"/>
      <c r="B98" s="64" t="s">
        <v>111</v>
      </c>
      <c r="C98" s="64" t="s">
        <v>85</v>
      </c>
      <c r="D98" s="25" t="s">
        <v>112</v>
      </c>
      <c r="E98" s="25"/>
      <c r="F98" s="92">
        <v>1708</v>
      </c>
      <c r="G98" s="93"/>
      <c r="H98" s="92"/>
      <c r="I98" s="93"/>
      <c r="J98" s="92">
        <f>F98+H98</f>
        <v>1708</v>
      </c>
      <c r="K98" s="93"/>
    </row>
    <row r="99" spans="1:17" ht="21.75" customHeight="1" x14ac:dyDescent="0.2">
      <c r="A99" s="63"/>
      <c r="B99" s="64" t="s">
        <v>113</v>
      </c>
      <c r="C99" s="64" t="s">
        <v>114</v>
      </c>
      <c r="D99" s="25" t="s">
        <v>112</v>
      </c>
      <c r="E99" s="25"/>
      <c r="F99" s="66">
        <v>9</v>
      </c>
      <c r="G99" s="67"/>
      <c r="H99" s="68"/>
      <c r="I99" s="69"/>
      <c r="J99" s="66">
        <f>F99+H99</f>
        <v>9</v>
      </c>
      <c r="K99" s="67"/>
    </row>
    <row r="100" spans="1:17" ht="22.5" customHeight="1" x14ac:dyDescent="0.2">
      <c r="A100" s="63"/>
      <c r="B100" s="64" t="s">
        <v>115</v>
      </c>
      <c r="C100" s="64" t="s">
        <v>114</v>
      </c>
      <c r="D100" s="25" t="s">
        <v>112</v>
      </c>
      <c r="E100" s="25"/>
      <c r="F100" s="68">
        <v>2</v>
      </c>
      <c r="G100" s="69"/>
      <c r="H100" s="66"/>
      <c r="I100" s="67"/>
      <c r="J100" s="66">
        <f>F100+H100</f>
        <v>2</v>
      </c>
      <c r="K100" s="67"/>
    </row>
    <row r="101" spans="1:17" ht="24" customHeight="1" x14ac:dyDescent="0.2">
      <c r="A101" s="62"/>
      <c r="B101" s="64" t="s">
        <v>116</v>
      </c>
      <c r="C101" s="64" t="s">
        <v>114</v>
      </c>
      <c r="D101" s="25" t="s">
        <v>88</v>
      </c>
      <c r="E101" s="25"/>
      <c r="F101" s="80"/>
      <c r="G101" s="81"/>
      <c r="H101" s="105">
        <v>-50.4</v>
      </c>
      <c r="I101" s="106"/>
      <c r="J101" s="105">
        <f>F101+H101</f>
        <v>-50.4</v>
      </c>
      <c r="K101" s="106"/>
      <c r="P101" s="1">
        <v>17028769.969999999</v>
      </c>
      <c r="Q101" s="1">
        <f>P101+58.2%</f>
        <v>17028770.551999997</v>
      </c>
    </row>
    <row r="102" spans="1:17" ht="21" customHeight="1" x14ac:dyDescent="0.2">
      <c r="A102" s="62"/>
      <c r="B102" s="64" t="s">
        <v>117</v>
      </c>
      <c r="C102" s="64" t="s">
        <v>114</v>
      </c>
      <c r="D102" s="25" t="s">
        <v>88</v>
      </c>
      <c r="E102" s="25"/>
      <c r="F102" s="88">
        <v>89.6</v>
      </c>
      <c r="G102" s="89"/>
      <c r="H102" s="88"/>
      <c r="I102" s="89"/>
      <c r="J102" s="88">
        <v>89.6</v>
      </c>
      <c r="K102" s="89"/>
      <c r="P102" s="1">
        <v>29281799.359999999</v>
      </c>
    </row>
    <row r="103" spans="1:17" s="108" customFormat="1" ht="23.25" customHeight="1" x14ac:dyDescent="0.25">
      <c r="A103" s="107" t="s">
        <v>118</v>
      </c>
      <c r="B103" s="107"/>
      <c r="C103" s="23"/>
      <c r="D103" s="23"/>
      <c r="E103" s="23"/>
      <c r="F103" s="23"/>
      <c r="G103" s="23"/>
      <c r="H103" s="23"/>
      <c r="I103" s="23"/>
      <c r="J103" s="23"/>
      <c r="K103" s="23"/>
      <c r="P103" s="108">
        <f>P101/P102</f>
        <v>0.58154793565254448</v>
      </c>
    </row>
    <row r="104" spans="1:17" s="108" customFormat="1" ht="15.75" x14ac:dyDescent="0.25">
      <c r="A104" s="109"/>
      <c r="B104" s="23"/>
      <c r="C104" s="23"/>
      <c r="D104" s="23"/>
      <c r="E104" s="110"/>
      <c r="F104" s="23"/>
      <c r="G104" s="23"/>
      <c r="H104" s="111" t="s">
        <v>119</v>
      </c>
      <c r="I104" s="111"/>
      <c r="J104" s="111"/>
      <c r="K104" s="111"/>
      <c r="P104" s="108">
        <f>P103*100</f>
        <v>58.154793565254451</v>
      </c>
    </row>
    <row r="105" spans="1:17" s="108" customFormat="1" ht="54" customHeight="1" x14ac:dyDescent="0.25">
      <c r="A105" s="107" t="s">
        <v>120</v>
      </c>
      <c r="B105" s="107"/>
      <c r="C105" s="23"/>
      <c r="D105" s="23"/>
      <c r="E105" s="112" t="s">
        <v>121</v>
      </c>
      <c r="F105" s="113"/>
      <c r="G105" s="113"/>
      <c r="H105" s="114" t="s">
        <v>122</v>
      </c>
      <c r="I105" s="114"/>
      <c r="J105" s="114"/>
      <c r="K105" s="114"/>
    </row>
    <row r="106" spans="1:17" s="108" customFormat="1" ht="28.5" customHeight="1" x14ac:dyDescent="0.25">
      <c r="A106" s="107" t="s">
        <v>123</v>
      </c>
      <c r="B106" s="107"/>
      <c r="C106" s="23"/>
      <c r="D106" s="23"/>
      <c r="E106" s="23"/>
      <c r="F106" s="23"/>
      <c r="G106" s="23"/>
      <c r="H106" s="11"/>
      <c r="I106" s="11"/>
      <c r="J106" s="11"/>
      <c r="K106" s="11"/>
    </row>
    <row r="107" spans="1:17" s="108" customFormat="1" ht="20.25" customHeight="1" x14ac:dyDescent="0.25">
      <c r="A107" s="109"/>
      <c r="B107" s="23"/>
      <c r="C107" s="23"/>
      <c r="D107" s="23"/>
      <c r="E107" s="110"/>
      <c r="F107" s="23"/>
      <c r="G107" s="23"/>
      <c r="H107" s="115" t="s">
        <v>124</v>
      </c>
      <c r="I107" s="115"/>
      <c r="J107" s="115"/>
      <c r="K107" s="115"/>
    </row>
    <row r="108" spans="1:17" s="108" customFormat="1" ht="34.5" customHeight="1" x14ac:dyDescent="0.2">
      <c r="A108" s="109" t="s">
        <v>125</v>
      </c>
      <c r="B108" s="23"/>
      <c r="C108" s="109"/>
      <c r="D108" s="23"/>
      <c r="E108" s="112" t="s">
        <v>121</v>
      </c>
      <c r="F108" s="112"/>
      <c r="G108" s="113"/>
      <c r="H108" s="114" t="s">
        <v>122</v>
      </c>
      <c r="I108" s="114"/>
      <c r="J108" s="114"/>
      <c r="K108" s="114"/>
    </row>
    <row r="109" spans="1:17" ht="15.75" x14ac:dyDescent="0.2">
      <c r="B109" s="116" t="s">
        <v>126</v>
      </c>
    </row>
    <row r="110" spans="1:17" x14ac:dyDescent="0.2">
      <c r="B110" s="1" t="s">
        <v>127</v>
      </c>
    </row>
  </sheetData>
  <mergeCells count="278">
    <mergeCell ref="A105:B105"/>
    <mergeCell ref="H105:K105"/>
    <mergeCell ref="A106:B106"/>
    <mergeCell ref="H106:K106"/>
    <mergeCell ref="H107:K107"/>
    <mergeCell ref="H108:K108"/>
    <mergeCell ref="D102:E102"/>
    <mergeCell ref="F102:G102"/>
    <mergeCell ref="H102:I102"/>
    <mergeCell ref="J102:K102"/>
    <mergeCell ref="A103:B103"/>
    <mergeCell ref="H104:K104"/>
    <mergeCell ref="D100:E100"/>
    <mergeCell ref="F100:G100"/>
    <mergeCell ref="H100:I100"/>
    <mergeCell ref="J100:K100"/>
    <mergeCell ref="D101:E101"/>
    <mergeCell ref="F101:G101"/>
    <mergeCell ref="H101:I101"/>
    <mergeCell ref="J101:K101"/>
    <mergeCell ref="D98:E98"/>
    <mergeCell ref="F98:G98"/>
    <mergeCell ref="H98:I98"/>
    <mergeCell ref="J98:K98"/>
    <mergeCell ref="D99:E99"/>
    <mergeCell ref="F99:G99"/>
    <mergeCell ref="H99:I99"/>
    <mergeCell ref="J99:K99"/>
    <mergeCell ref="D96:E96"/>
    <mergeCell ref="F96:G96"/>
    <mergeCell ref="H96:I96"/>
    <mergeCell ref="J96:K96"/>
    <mergeCell ref="D97:E97"/>
    <mergeCell ref="F97:G97"/>
    <mergeCell ref="H97:I97"/>
    <mergeCell ref="J97:K97"/>
    <mergeCell ref="D94:E94"/>
    <mergeCell ref="F94:G94"/>
    <mergeCell ref="H94:I94"/>
    <mergeCell ref="J94:K94"/>
    <mergeCell ref="D95:E95"/>
    <mergeCell ref="F95:G95"/>
    <mergeCell ref="H95:I95"/>
    <mergeCell ref="J95:K95"/>
    <mergeCell ref="D92:E92"/>
    <mergeCell ref="F92:G92"/>
    <mergeCell ref="H92:I92"/>
    <mergeCell ref="J92:K92"/>
    <mergeCell ref="D93:E93"/>
    <mergeCell ref="F93:G93"/>
    <mergeCell ref="H93:I93"/>
    <mergeCell ref="J93:K93"/>
    <mergeCell ref="D90:E90"/>
    <mergeCell ref="F90:G90"/>
    <mergeCell ref="H90:I90"/>
    <mergeCell ref="J90:K90"/>
    <mergeCell ref="D91:E91"/>
    <mergeCell ref="F91:G91"/>
    <mergeCell ref="H91:I91"/>
    <mergeCell ref="J91:K91"/>
    <mergeCell ref="D88:E88"/>
    <mergeCell ref="F88:G88"/>
    <mergeCell ref="H88:I88"/>
    <mergeCell ref="J88:K88"/>
    <mergeCell ref="D89:E89"/>
    <mergeCell ref="F89:G89"/>
    <mergeCell ref="H89:I89"/>
    <mergeCell ref="J89:K89"/>
    <mergeCell ref="D86:E86"/>
    <mergeCell ref="F86:G86"/>
    <mergeCell ref="H86:I86"/>
    <mergeCell ref="J86:K86"/>
    <mergeCell ref="D87:E87"/>
    <mergeCell ref="F87:G87"/>
    <mergeCell ref="H87:I87"/>
    <mergeCell ref="J87:K87"/>
    <mergeCell ref="D84:E84"/>
    <mergeCell ref="F84:G84"/>
    <mergeCell ref="H84:I84"/>
    <mergeCell ref="J84:K84"/>
    <mergeCell ref="D85:E85"/>
    <mergeCell ref="F85:G85"/>
    <mergeCell ref="H85:I85"/>
    <mergeCell ref="J85:K85"/>
    <mergeCell ref="D82:E82"/>
    <mergeCell ref="F82:G82"/>
    <mergeCell ref="H82:I82"/>
    <mergeCell ref="J82:K82"/>
    <mergeCell ref="D83:E83"/>
    <mergeCell ref="F83:G83"/>
    <mergeCell ref="H83:I83"/>
    <mergeCell ref="J83:K83"/>
    <mergeCell ref="D80:E80"/>
    <mergeCell ref="F80:G80"/>
    <mergeCell ref="H80:I80"/>
    <mergeCell ref="J80:K80"/>
    <mergeCell ref="D81:E81"/>
    <mergeCell ref="F81:G81"/>
    <mergeCell ref="H81:I81"/>
    <mergeCell ref="J81:K81"/>
    <mergeCell ref="L78:M78"/>
    <mergeCell ref="N78:O78"/>
    <mergeCell ref="P78:Q78"/>
    <mergeCell ref="D79:E79"/>
    <mergeCell ref="F79:G79"/>
    <mergeCell ref="H79:I79"/>
    <mergeCell ref="J79:K79"/>
    <mergeCell ref="L79:M79"/>
    <mergeCell ref="N79:O79"/>
    <mergeCell ref="P79:Q79"/>
    <mergeCell ref="D77:E77"/>
    <mergeCell ref="F77:G77"/>
    <mergeCell ref="H77:I77"/>
    <mergeCell ref="J77:K77"/>
    <mergeCell ref="D78:E78"/>
    <mergeCell ref="F78:G78"/>
    <mergeCell ref="H78:I78"/>
    <mergeCell ref="J78:K78"/>
    <mergeCell ref="D75:E75"/>
    <mergeCell ref="F75:G75"/>
    <mergeCell ref="H75:I75"/>
    <mergeCell ref="J75:K75"/>
    <mergeCell ref="D76:E76"/>
    <mergeCell ref="F76:G76"/>
    <mergeCell ref="H76:I76"/>
    <mergeCell ref="J76:K76"/>
    <mergeCell ref="D73:E73"/>
    <mergeCell ref="F73:G73"/>
    <mergeCell ref="H73:I73"/>
    <mergeCell ref="J73:K73"/>
    <mergeCell ref="D74:E74"/>
    <mergeCell ref="F74:G74"/>
    <mergeCell ref="H74:I74"/>
    <mergeCell ref="J74:K74"/>
    <mergeCell ref="D71:E71"/>
    <mergeCell ref="F71:G71"/>
    <mergeCell ref="H71:I71"/>
    <mergeCell ref="J71:K71"/>
    <mergeCell ref="D72:E72"/>
    <mergeCell ref="F72:G72"/>
    <mergeCell ref="H72:I72"/>
    <mergeCell ref="J72:K72"/>
    <mergeCell ref="O67:P67"/>
    <mergeCell ref="A68:C68"/>
    <mergeCell ref="D68:E68"/>
    <mergeCell ref="F68:G68"/>
    <mergeCell ref="H68:I68"/>
    <mergeCell ref="A70:H70"/>
    <mergeCell ref="A66:C66"/>
    <mergeCell ref="D66:E66"/>
    <mergeCell ref="F66:G66"/>
    <mergeCell ref="H66:I66"/>
    <mergeCell ref="A67:C67"/>
    <mergeCell ref="D67:E67"/>
    <mergeCell ref="F67:G67"/>
    <mergeCell ref="H67:I67"/>
    <mergeCell ref="A65:C65"/>
    <mergeCell ref="D65:E65"/>
    <mergeCell ref="F65:G65"/>
    <mergeCell ref="H65:I65"/>
    <mergeCell ref="M65:N65"/>
    <mergeCell ref="O65:P65"/>
    <mergeCell ref="A63:H63"/>
    <mergeCell ref="M63:N63"/>
    <mergeCell ref="O63:P63"/>
    <mergeCell ref="Q63:R63"/>
    <mergeCell ref="A64:I64"/>
    <mergeCell ref="M64:N64"/>
    <mergeCell ref="O64:P64"/>
    <mergeCell ref="Q64:R64"/>
    <mergeCell ref="Q61:R61"/>
    <mergeCell ref="S61:T61"/>
    <mergeCell ref="U61:V61"/>
    <mergeCell ref="M62:N62"/>
    <mergeCell ref="O62:P62"/>
    <mergeCell ref="Q62:R62"/>
    <mergeCell ref="A61:C61"/>
    <mergeCell ref="D61:E61"/>
    <mergeCell ref="F61:G61"/>
    <mergeCell ref="H61:I61"/>
    <mergeCell ref="M61:N61"/>
    <mergeCell ref="O61:P61"/>
    <mergeCell ref="U59:V59"/>
    <mergeCell ref="B60:C60"/>
    <mergeCell ref="D60:E60"/>
    <mergeCell ref="F60:G60"/>
    <mergeCell ref="H60:I60"/>
    <mergeCell ref="M60:N60"/>
    <mergeCell ref="S60:T60"/>
    <mergeCell ref="U60:V60"/>
    <mergeCell ref="B59:C59"/>
    <mergeCell ref="D59:E59"/>
    <mergeCell ref="F59:G59"/>
    <mergeCell ref="H59:I59"/>
    <mergeCell ref="M59:N59"/>
    <mergeCell ref="S59:T59"/>
    <mergeCell ref="B58:C58"/>
    <mergeCell ref="D58:E58"/>
    <mergeCell ref="F58:G58"/>
    <mergeCell ref="H58:I58"/>
    <mergeCell ref="S58:T58"/>
    <mergeCell ref="U58:V58"/>
    <mergeCell ref="B57:C57"/>
    <mergeCell ref="D57:E57"/>
    <mergeCell ref="F57:G57"/>
    <mergeCell ref="H57:I57"/>
    <mergeCell ref="S57:T57"/>
    <mergeCell ref="U57:V57"/>
    <mergeCell ref="B56:C56"/>
    <mergeCell ref="D56:E56"/>
    <mergeCell ref="F56:G56"/>
    <mergeCell ref="H56:I56"/>
    <mergeCell ref="S56:T56"/>
    <mergeCell ref="U56:V56"/>
    <mergeCell ref="S54:T54"/>
    <mergeCell ref="U54:V54"/>
    <mergeCell ref="B55:C55"/>
    <mergeCell ref="D55:E55"/>
    <mergeCell ref="F55:G55"/>
    <mergeCell ref="H55:I55"/>
    <mergeCell ref="S55:T55"/>
    <mergeCell ref="U55:V55"/>
    <mergeCell ref="B50:H50"/>
    <mergeCell ref="A52:H52"/>
    <mergeCell ref="A53:I53"/>
    <mergeCell ref="B54:C54"/>
    <mergeCell ref="D54:E54"/>
    <mergeCell ref="F54:G54"/>
    <mergeCell ref="H54:I54"/>
    <mergeCell ref="A40:K40"/>
    <mergeCell ref="B42:H42"/>
    <mergeCell ref="B43:H43"/>
    <mergeCell ref="A45:K45"/>
    <mergeCell ref="A47:K47"/>
    <mergeCell ref="B49:H49"/>
    <mergeCell ref="A34:K34"/>
    <mergeCell ref="A35:K35"/>
    <mergeCell ref="A36:K36"/>
    <mergeCell ref="A37:K37"/>
    <mergeCell ref="A38:K38"/>
    <mergeCell ref="A39:K39"/>
    <mergeCell ref="A28:K28"/>
    <mergeCell ref="A29:K29"/>
    <mergeCell ref="A30:K30"/>
    <mergeCell ref="A31:K31"/>
    <mergeCell ref="A32:K32"/>
    <mergeCell ref="A33:K33"/>
    <mergeCell ref="A22:K22"/>
    <mergeCell ref="A23:K23"/>
    <mergeCell ref="A24:K24"/>
    <mergeCell ref="A25:J25"/>
    <mergeCell ref="A26:J26"/>
    <mergeCell ref="A27:K27"/>
    <mergeCell ref="A16:K16"/>
    <mergeCell ref="A17:K17"/>
    <mergeCell ref="A18:K18"/>
    <mergeCell ref="A19:K19"/>
    <mergeCell ref="A20:K20"/>
    <mergeCell ref="A21:K21"/>
    <mergeCell ref="A10:I10"/>
    <mergeCell ref="A11:K11"/>
    <mergeCell ref="A12:K12"/>
    <mergeCell ref="A13:K13"/>
    <mergeCell ref="A14:K14"/>
    <mergeCell ref="A15:K15"/>
    <mergeCell ref="B6:C6"/>
    <mergeCell ref="E6:F6"/>
    <mergeCell ref="G6:K6"/>
    <mergeCell ref="A7:K7"/>
    <mergeCell ref="A8:K8"/>
    <mergeCell ref="A9:K9"/>
    <mergeCell ref="H1:L1"/>
    <mergeCell ref="H2:L2"/>
    <mergeCell ref="A3:K3"/>
    <mergeCell ref="B4:F4"/>
    <mergeCell ref="G4:K4"/>
    <mergeCell ref="B5:F5"/>
    <mergeCell ref="G5:K5"/>
  </mergeCells>
  <pageMargins left="0.55118110236220474" right="0.39370078740157483" top="0.55118110236220474" bottom="0.55118110236220474" header="0.51181102362204722" footer="0.51181102362204722"/>
  <pageSetup paperSize="9" scale="51" fitToHeight="4" orientation="landscape" r:id="rId1"/>
  <rowBreaks count="2" manualBreakCount="2">
    <brk id="62" max="11" man="1"/>
    <brk id="9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1021</vt:lpstr>
      <vt:lpstr>'1021'!Область_печати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PC3</cp:lastModifiedBy>
  <dcterms:created xsi:type="dcterms:W3CDTF">2022-12-15T06:39:44Z</dcterms:created>
  <dcterms:modified xsi:type="dcterms:W3CDTF">2022-12-15T06:40:22Z</dcterms:modified>
</cp:coreProperties>
</file>