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ічень\0301\Паспорти освіта\"/>
    </mc:Choice>
  </mc:AlternateContent>
  <bookViews>
    <workbookView xWindow="0" yWindow="0" windowWidth="28800" windowHeight="12435"/>
  </bookViews>
  <sheets>
    <sheet name="1021" sheetId="1" r:id="rId1"/>
  </sheets>
  <definedNames>
    <definedName name="_xlnm.Print_Area" localSheetId="0">'1021'!$A$1:$L$112</definedName>
  </definedNames>
  <calcPr calcId="152511"/>
</workbook>
</file>

<file path=xl/calcChain.xml><?xml version="1.0" encoding="utf-8"?>
<calcChain xmlns="http://schemas.openxmlformats.org/spreadsheetml/2006/main">
  <c r="D58" i="1" l="1"/>
  <c r="H58" i="1" s="1"/>
  <c r="F58" i="1"/>
  <c r="D59" i="1"/>
  <c r="F59" i="1"/>
  <c r="H59" i="1" s="1"/>
  <c r="F60" i="1"/>
  <c r="F61" i="1"/>
  <c r="H61" i="1" s="1"/>
  <c r="F62" i="1"/>
  <c r="H62" i="1" s="1"/>
  <c r="J76" i="1"/>
  <c r="J77" i="1"/>
  <c r="J78" i="1"/>
  <c r="H79" i="1"/>
  <c r="J79" i="1"/>
  <c r="J80" i="1"/>
  <c r="J81" i="1"/>
  <c r="J83" i="1"/>
  <c r="J85" i="1"/>
  <c r="H86" i="1"/>
  <c r="J86" i="1"/>
  <c r="J87" i="1"/>
  <c r="F88" i="1"/>
  <c r="J88" i="1" s="1"/>
  <c r="J89" i="1"/>
  <c r="J92" i="1"/>
  <c r="F93" i="1"/>
  <c r="J93" i="1" s="1"/>
  <c r="F96" i="1"/>
  <c r="J96" i="1"/>
  <c r="F97" i="1"/>
  <c r="J97" i="1" s="1"/>
  <c r="F98" i="1"/>
  <c r="J98" i="1" s="1"/>
  <c r="J100" i="1"/>
  <c r="J101" i="1"/>
  <c r="J102" i="1"/>
  <c r="J103" i="1"/>
  <c r="H95" i="1" l="1"/>
  <c r="J95" i="1" s="1"/>
  <c r="D63" i="1"/>
  <c r="D69" i="1" s="1"/>
  <c r="D70" i="1" s="1"/>
  <c r="F91" i="1" s="1"/>
  <c r="H94" i="1"/>
  <c r="J94" i="1" s="1"/>
  <c r="F63" i="1"/>
  <c r="F69" i="1" s="1"/>
  <c r="H60" i="1"/>
  <c r="H63" i="1" s="1"/>
  <c r="H69" i="1" l="1"/>
  <c r="H70" i="1" s="1"/>
  <c r="F70" i="1"/>
  <c r="H91" i="1" s="1"/>
  <c r="J91" i="1" s="1"/>
</calcChain>
</file>

<file path=xl/sharedStrings.xml><?xml version="1.0" encoding="utf-8"?>
<sst xmlns="http://schemas.openxmlformats.org/spreadsheetml/2006/main" count="181" uniqueCount="129">
  <si>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</si>
  <si>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</si>
  <si>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</si>
  <si>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</si>
  <si>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</si>
  <si>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</si>
  <si>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</si>
  <si>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</si>
  <si>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</si>
  <si>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</si>
  <si>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</si>
  <si>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загальної середньої освіти закладами загальної середньої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</si>
  <si>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</si>
  <si>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- 459 731 863,05 гривень, у тому числі загального фонду — 381 334 720,05 гривень та спеціального фонду — 78 397 143,00 гривень.
</t>
    </r>
    <r>
      <rPr>
        <sz val="12"/>
        <rFont val="Times New Roman"/>
        <family val="1"/>
      </rPr>
      <t/>
    </r>
  </si>
  <si>
    <t xml:space="preserve">5. Підстави для виконання бюджетної програми:
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</si>
  <si>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</si>
  <si>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</si>
  <si>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№ 2402-III від 26.04.2001 "Про охорону дитинства" (із змінами і доповненнями)</t>
  </si>
  <si>
    <t>Закон України № 2145- VІІI від 05.09.2017 року “Про освіту”   (із змінами і доповненнями)</t>
  </si>
  <si>
    <t>Закон України № 463-IX від 16.01.2020 року “Про загальну середню освіту”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</si>
  <si>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</si>
  <si>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</si>
  <si>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</si>
  <si>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1480 від 30.11.2020 року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</si>
  <si>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</si>
  <si>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</si>
  <si>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</si>
  <si>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</si>
  <si>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</si>
  <si>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 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</si>
  <si>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</si>
  <si>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</si>
  <si>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сесії Хмельницької міської ради № 3 від 09.03.2022 року "Про внесення змін до бюджету Хмельницької міської територіальної громади на 2022 рік"</t>
  </si>
  <si>
    <t>Рішення виконавчого комітету № 361  від 09.06.2022 року "Про внесення змін до бюджету Хмельницької міської територіальної громади на 2022 рік"</t>
  </si>
  <si>
    <t>Рішення виконавчого комітету № 416  від 23.06.2022 року "Про внесення змін до бюджету Хмельницької міської територіальної громади на 2022 рік"</t>
  </si>
  <si>
    <t>Рішення виконавчого комітету № 467  від 14.07.2022 року "Про внесення змін до бюджету Хмельницької міської територіальної громади на 2022 рік"</t>
  </si>
  <si>
    <t>Рішення виконавчого комітету № 520 від 28.07.2022 року "Про внесення змін до бюджету Хмельницької міської територіальної громади на 2022 рік"</t>
  </si>
  <si>
    <t>Рішення виконавчого комітету № 570  від 11.08.2022 року "Про внесення змін до бюджету Хмельницької міської територіальної громади на 2022 рік"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</si>
  <si>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</si>
  <si>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Рішення виконавчого комітету № 636 від 08.09.2022 року "Про внесення змін до бюджету Хмельницької міської територіальної громади на 2022 рік"</t>
  </si>
  <si>
    <t>Рішення виконавчого комітету № 681 від 22.09.2022 року "Про внесення змін до бюджету Хмельницької міської територіальної громади на 2022 рік"</t>
  </si>
  <si>
    <t>Рішення виконавчого комітету № 705 від 13.10.2022 року "Про внесення змін до бюджету Хмельницької міської територіальної громади на 2022 рік"</t>
  </si>
  <si>
    <t>Рішення виконавчого комітету № 753 від 27.10.2022 року "Про внесення змін до бюджету Хмельницької міської територіальної громади на 2022 рік"</t>
  </si>
  <si>
    <t xml:space="preserve">Протокол № 43 від 17.11.2022 року засідання постійної комісії з питань планування, бюджету, фінансів та децентралізації </t>
  </si>
  <si>
    <t>Рішення сесії Хмельницької міської ради № 1 від 25.11.2022 року "Про внесення змін до бюджету Хмельницької міської територіальної громади на 2022 рік"</t>
  </si>
  <si>
    <t xml:space="preserve">Протокол № 44 від 02.12.2022 року засідання постійної комісії з питань планування, бюджету, фінансів та децентралізації </t>
  </si>
  <si>
    <t xml:space="preserve">Протокол № 46 від 19.12.2022 року засідання постійної комісії з питань планування, бюджету, фінансів та децентралізації </t>
  </si>
  <si>
    <t xml:space="preserve">Протокол № 47 від 29.12.2022 року засідання постійної комісії з питань планування, бюджету, фінансів та децентралізації 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</si>
  <si>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</si>
  <si>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</si>
  <si>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</si>
  <si>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</si>
  <si>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денними закладами загальної середньої освіти</t>
    </r>
  </si>
  <si>
    <t> 8.Завдання бюджетної програми:</t>
  </si>
  <si>
    <t>Завдання</t>
  </si>
  <si>
    <t>Забезпечити надання відповідних послуг денними закладами загальної середньої освіти.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</si>
  <si>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</si>
  <si>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</si>
  <si>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</si>
  <si>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</si>
  <si>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</si>
  <si>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</si>
  <si>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</si>
  <si>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</si>
  <si>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</si>
  <si>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</si>
  <si>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Реконструкція та реставрація, будівництво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</si>
  <si>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</si>
  <si>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</si>
  <si>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</si>
  <si>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</si>
  <si>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</si>
  <si>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</si>
  <si>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</si>
  <si>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</si>
  <si>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</si>
  <si>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</si>
  <si>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</si>
  <si>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 шкіл,звіт ЗНЗ - 1</t>
  </si>
  <si>
    <t>Кількість класів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</si>
  <si>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</si>
  <si>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</si>
  <si>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</si>
  <si>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</si>
  <si>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</si>
  <si>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</si>
  <si>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 в загальноосвітніх школах</t>
  </si>
  <si>
    <t>осіб</t>
  </si>
  <si>
    <t>Мережа шкіл, звіт ЗНЗ-1</t>
  </si>
  <si>
    <t>Планова кількість днів харчування учнів</t>
  </si>
  <si>
    <t>Розрахунок</t>
  </si>
  <si>
    <t>Вартість харчування учня 1- 4 класів</t>
  </si>
  <si>
    <t>грн</t>
  </si>
  <si>
    <t>Кількість закладів, в яких буде проведений капітальний ремонт в тому числі виготовлення ПКД</t>
  </si>
  <si>
    <t>Рішення сесії Хмельницької міської ради № 7 від 15.12.2021 року. Рішення виконавчого комітету № 520 від 28.07.2022 року. Рішення сесії Хмельницької міської ради № 1 від 25.11.2022 року.</t>
  </si>
  <si>
    <t>Кількість закладів, в яких буде проведена реконструкція будівлі</t>
  </si>
  <si>
    <t xml:space="preserve">Рішення сесії Хмельницької міської ради № 7 від 15.12.2021 року </t>
  </si>
  <si>
    <t>Кількість закладів, в яких будуть проведені поточні ремонти в тому числі споруд цивільного захисту (укриття, бомбосховища тощо)</t>
  </si>
  <si>
    <t>Рішення сесії Хмельницької міської ради № 7 від 15.12.2021 року. Рішення виконавчого комітету № 361  від 09.06.2022 року. Рішення виконавчого комітету № 416 від 23.06.2022 року. Рішення виконавчого комітету № 467  від 14.07.2022 року. Рішення виконавчого комітету № 570  від 11.08.2022 року. Рішення виконавчого комітету № 636 від 08.09.2022 року. Рішення виконавчого комітету № 681 від 22.09.2022 року. Рішення виконавчого комітету № 705  від 13.10.2022 року. Протокол № 43 від 17.11.2022 року. Рішення сесії Хмельницької міської ради № 1 від 25.11.2022 року. Протокол № 44 від 02.12.2022 року. Протокол № 46 від 19.12.2022 року</t>
  </si>
  <si>
    <t xml:space="preserve">Кількість закладів, в яких буде впроваджено заходи з енергозбереження та підвищення термомодернізації будівель з метою підготовки до проведення опалювального сезону </t>
  </si>
  <si>
    <t>Рішення виконавчого комітету № 705  від 13.10.2022 року. Рішення сесії Хмельницької міської ради № 1 від 25.11.2022 року.</t>
  </si>
  <si>
    <t>ефективності</t>
  </si>
  <si>
    <t>Витрати на одного здобувача освіти</t>
  </si>
  <si>
    <t>Середня наповнюваність класів</t>
  </si>
  <si>
    <t>Кількість дітей на одного педагогічного працівника</t>
  </si>
  <si>
    <t>Середні витрати на проведення капітального ремонту одного навчального закладу загальної середньої освіти в тому числі виготовлення ПКД</t>
  </si>
  <si>
    <t>Середні витрати на проведення реконструкцію будівлі одного навчального закладу загальної середньої освіти</t>
  </si>
  <si>
    <t xml:space="preserve">Середні витрати на проведення поточного ремонту одного навчального закладу загальної середньої освіти </t>
  </si>
  <si>
    <t>Середні витрати на виконання поточних ремонтів споруд цивільного захисту (укриття, бомбосховища тощо), придбання будівельних матеріалів, інвентарю та інструментів для проведення ремонтних робіт господарським способом.</t>
  </si>
  <si>
    <t>Середні витрати на виконання заходів із енергозбереження та підвищення термомодернізації будівель з метою підготовки до проведення опалювального сезону</t>
  </si>
  <si>
    <t>якості</t>
  </si>
  <si>
    <t>Кількість учнів, 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</si>
  <si>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</si>
  <si>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</si>
  <si>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</si>
  <si>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</si>
  <si>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</si>
  <si>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</si>
  <si>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В.о. директора Департаменту освіти та науки   </t>
  </si>
  <si>
    <t>Ірина ПЕТРИЧКО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</si>
  <si>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</si>
  <si>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</si>
  <si>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</si>
  <si>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</si>
  <si>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</si>
  <si>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</si>
  <si>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</si>
  <si>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</si>
  <si>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2022 року № 210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</si>
</sst>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#,##0.00\ _₴"/>
    <numFmt numFmtId="165" formatCode="#,##0\ _₴"/>
    <numFmt numFmtId="167" formatCode="#,##0.0\ _₴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sz val="10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8" fillId="0" borderId="0"/>
    <xf numFmtId="0" fontId="1" fillId="0" borderId="0"/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09">
    <xf numFmtId="0" fontId="0" fillId="0" borderId="0" xfId="0"/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wrapText="1"/>
    </xf>
    <xf numFmtId="0" fontId="2" fillId="0" borderId="0" xfId="1" applyFont="1" applyFill="1" applyBorder="1" applyAlignment="1">
      <alignment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left" vertical="center" wrapText="1"/>
    </xf>
    <xf numFmtId="3" fontId="7" fillId="0" borderId="1" xfId="1" applyNumberFormat="1" applyFont="1" applyFill="1" applyBorder="1" applyAlignment="1">
      <alignment horizontal="center" vertical="center" wrapText="1" shrinkToFit="1"/>
    </xf>
    <xf numFmtId="3" fontId="7" fillId="0" borderId="0" xfId="1" applyNumberFormat="1" applyFont="1" applyFill="1" applyBorder="1" applyAlignment="1">
      <alignment horizontal="center" vertical="center" wrapText="1" shrinkToFit="1"/>
    </xf>
    <xf numFmtId="1" fontId="7" fillId="0" borderId="1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1" fontId="12" fillId="0" borderId="0" xfId="1" applyNumberFormat="1" applyFont="1" applyFill="1" applyBorder="1" applyAlignment="1">
      <alignment vertical="center" wrapText="1" shrinkToFi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vertical="center" wrapText="1" shrinkToFit="1"/>
    </xf>
    <xf numFmtId="4" fontId="1" fillId="0" borderId="0" xfId="1" applyNumberFormat="1" applyFont="1" applyFill="1" applyBorder="1" applyAlignment="1">
      <alignment horizontal="left" vertical="center" wrapText="1"/>
    </xf>
    <xf numFmtId="4" fontId="7" fillId="0" borderId="0" xfId="1" applyNumberFormat="1" applyFont="1" applyFill="1" applyBorder="1" applyAlignment="1">
      <alignment horizontal="center"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4" fontId="2" fillId="0" borderId="0" xfId="1" applyNumberFormat="1" applyFont="1" applyFill="1" applyBorder="1" applyAlignment="1">
      <alignment horizontal="left" vertical="center" wrapText="1"/>
    </xf>
    <xf numFmtId="0" fontId="13" fillId="0" borderId="0" xfId="1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2" fontId="14" fillId="0" borderId="0" xfId="1" applyNumberFormat="1" applyFont="1" applyFill="1" applyBorder="1" applyAlignment="1">
      <alignment horizontal="center" vertical="center" wrapText="1" shrinkToFit="1"/>
    </xf>
    <xf numFmtId="1" fontId="2" fillId="0" borderId="2" xfId="1" applyNumberFormat="1" applyFont="1" applyFill="1" applyBorder="1" applyAlignment="1">
      <alignment horizontal="center" vertical="center" wrapText="1" shrinkToFit="1"/>
    </xf>
    <xf numFmtId="0" fontId="16" fillId="0" borderId="0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7" fillId="0" borderId="2" xfId="1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" fillId="0" borderId="0" xfId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2" fillId="0" borderId="2" xfId="1" applyFont="1" applyFill="1" applyBorder="1" applyAlignment="1">
      <alignment horizontal="left" vertical="center" wrapText="1"/>
    </xf>
    <xf numFmtId="167" fontId="2" fillId="0" borderId="3" xfId="1" applyNumberFormat="1" applyFont="1" applyFill="1" applyBorder="1" applyAlignment="1">
      <alignment horizontal="center" vertical="center" wrapText="1"/>
    </xf>
    <xf numFmtId="167" fontId="2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/>
    </xf>
    <xf numFmtId="165" fontId="7" fillId="0" borderId="5" xfId="1" applyNumberFormat="1" applyFont="1" applyFill="1" applyBorder="1" applyAlignment="1">
      <alignment horizontal="center" vertical="center" wrapText="1"/>
    </xf>
    <xf numFmtId="165" fontId="7" fillId="0" borderId="3" xfId="1" applyNumberFormat="1" applyFont="1" applyFill="1" applyBorder="1" applyAlignment="1">
      <alignment horizontal="center" vertical="center" wrapText="1" shrinkToFit="1"/>
    </xf>
    <xf numFmtId="165" fontId="7" fillId="0" borderId="5" xfId="1" applyNumberFormat="1" applyFont="1" applyFill="1" applyBorder="1" applyAlignment="1">
      <alignment horizontal="center" vertical="center" wrapText="1" shrinkToFit="1"/>
    </xf>
    <xf numFmtId="164" fontId="14" fillId="0" borderId="3" xfId="1" applyNumberFormat="1" applyFont="1" applyFill="1" applyBorder="1" applyAlignment="1">
      <alignment horizontal="center" vertical="center" wrapText="1" shrinkToFit="1"/>
    </xf>
    <xf numFmtId="164" fontId="14" fillId="0" borderId="5" xfId="1" applyNumberFormat="1" applyFont="1" applyFill="1" applyBorder="1" applyAlignment="1">
      <alignment horizontal="center" vertical="center" wrapText="1" shrinkToFit="1"/>
    </xf>
    <xf numFmtId="167" fontId="2" fillId="0" borderId="3" xfId="1" applyNumberFormat="1" applyFont="1" applyFill="1" applyBorder="1" applyAlignment="1">
      <alignment horizontal="center" vertical="center" wrapText="1" shrinkToFit="1"/>
    </xf>
    <xf numFmtId="167" fontId="2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 shrinkToFit="1"/>
    </xf>
    <xf numFmtId="165" fontId="2" fillId="0" borderId="5" xfId="1" applyNumberFormat="1" applyFont="1" applyFill="1" applyBorder="1" applyAlignment="1">
      <alignment horizontal="center" vertical="center" wrapText="1" shrinkToFi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0" borderId="5" xfId="1" applyNumberFormat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 shrinkToFit="1"/>
    </xf>
    <xf numFmtId="164" fontId="2" fillId="0" borderId="5" xfId="1" applyNumberFormat="1" applyFont="1" applyFill="1" applyBorder="1" applyAlignment="1">
      <alignment horizontal="center" vertical="center" wrapText="1" shrinkToFit="1"/>
    </xf>
    <xf numFmtId="0" fontId="14" fillId="0" borderId="2" xfId="1" applyFont="1" applyFill="1" applyBorder="1" applyAlignment="1">
      <alignment horizontal="left" vertical="center" wrapText="1"/>
    </xf>
    <xf numFmtId="164" fontId="14" fillId="0" borderId="3" xfId="1" applyNumberFormat="1" applyFont="1" applyFill="1" applyBorder="1" applyAlignment="1">
      <alignment horizontal="center" vertical="center" wrapText="1"/>
    </xf>
    <xf numFmtId="164" fontId="14" fillId="0" borderId="5" xfId="1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 shrinkToFit="1"/>
    </xf>
    <xf numFmtId="164" fontId="15" fillId="0" borderId="5" xfId="1" applyNumberFormat="1" applyFont="1" applyFill="1" applyBorder="1" applyAlignment="1">
      <alignment horizontal="center" vertical="center" wrapText="1" shrinkToFit="1"/>
    </xf>
    <xf numFmtId="164" fontId="7" fillId="0" borderId="3" xfId="1" applyNumberFormat="1" applyFont="1" applyFill="1" applyBorder="1" applyAlignment="1">
      <alignment horizontal="center" vertical="center" wrapText="1" shrinkToFit="1"/>
    </xf>
    <xf numFmtId="164" fontId="7" fillId="0" borderId="5" xfId="1" applyNumberFormat="1" applyFont="1" applyFill="1" applyBorder="1" applyAlignment="1">
      <alignment horizontal="center" vertical="center" wrapText="1" shrinkToFit="1"/>
    </xf>
    <xf numFmtId="165" fontId="2" fillId="0" borderId="3" xfId="1" applyNumberFormat="1" applyFont="1" applyFill="1" applyBorder="1" applyAlignment="1">
      <alignment horizontal="center" vertical="center" wrapText="1"/>
    </xf>
    <xf numFmtId="165" fontId="2" fillId="0" borderId="5" xfId="1" applyNumberFormat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164" fontId="7" fillId="0" borderId="3" xfId="1" applyNumberFormat="1" applyFont="1" applyFill="1" applyBorder="1" applyAlignment="1">
      <alignment horizontal="center" vertical="center" wrapText="1"/>
    </xf>
    <xf numFmtId="164" fontId="7" fillId="0" borderId="5" xfId="1" applyNumberFormat="1" applyFont="1" applyFill="1" applyBorder="1" applyAlignment="1">
      <alignment horizontal="center" vertical="center" wrapText="1"/>
    </xf>
    <xf numFmtId="0" fontId="15" fillId="0" borderId="2" xfId="1" applyFont="1" applyFill="1" applyBorder="1" applyAlignment="1">
      <alignment horizontal="left" vertical="center" wrapText="1"/>
    </xf>
    <xf numFmtId="164" fontId="2" fillId="0" borderId="2" xfId="1" applyNumberFormat="1" applyFont="1" applyFill="1" applyBorder="1" applyAlignment="1">
      <alignment horizontal="center" vertical="center" wrapText="1" shrinkToFit="1"/>
    </xf>
    <xf numFmtId="0" fontId="7" fillId="0" borderId="2" xfId="1" applyFont="1" applyFill="1" applyBorder="1" applyAlignment="1">
      <alignment horizontal="center" vertical="center" wrapText="1"/>
    </xf>
    <xf numFmtId="1" fontId="7" fillId="0" borderId="2" xfId="1" applyNumberFormat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/>
    </xf>
    <xf numFmtId="1" fontId="12" fillId="0" borderId="2" xfId="1" applyNumberFormat="1" applyFont="1" applyFill="1" applyBorder="1" applyAlignment="1">
      <alignment horizontal="center" vertical="center" wrapText="1" shrinkToFit="1"/>
    </xf>
    <xf numFmtId="0" fontId="2" fillId="0" borderId="7" xfId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left" vertical="center" wrapText="1"/>
    </xf>
    <xf numFmtId="4" fontId="2" fillId="0" borderId="9" xfId="1" applyNumberFormat="1" applyFont="1" applyFill="1" applyBorder="1" applyAlignment="1">
      <alignment vertical="center" wrapText="1" shrinkToFit="1"/>
    </xf>
    <xf numFmtId="0" fontId="2" fillId="0" borderId="0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4" fontId="7" fillId="0" borderId="2" xfId="1" applyNumberFormat="1" applyFont="1" applyFill="1" applyBorder="1" applyAlignment="1">
      <alignment vertical="center" wrapText="1" shrinkToFit="1"/>
    </xf>
    <xf numFmtId="4" fontId="7" fillId="0" borderId="0" xfId="1" applyNumberFormat="1" applyFont="1" applyFill="1" applyBorder="1" applyAlignment="1">
      <alignment horizontal="right" vertical="center" wrapText="1" shrinkToFit="1"/>
    </xf>
    <xf numFmtId="0" fontId="2" fillId="0" borderId="6" xfId="1" applyFont="1" applyFill="1" applyBorder="1" applyAlignment="1">
      <alignment horizontal="right" vertical="center" wrapText="1"/>
    </xf>
    <xf numFmtId="0" fontId="2" fillId="0" borderId="2" xfId="1" applyFont="1" applyFill="1" applyBorder="1" applyAlignment="1">
      <alignment horizontal="center" vertical="center" wrapText="1"/>
    </xf>
    <xf numFmtId="4" fontId="7" fillId="0" borderId="2" xfId="1" applyNumberFormat="1" applyFont="1" applyFill="1" applyBorder="1" applyAlignment="1">
      <alignment horizontal="right" vertical="center" wrapText="1" shrinkToFit="1"/>
    </xf>
    <xf numFmtId="4" fontId="2" fillId="0" borderId="2" xfId="1" applyNumberFormat="1" applyFont="1" applyFill="1" applyBorder="1" applyAlignment="1">
      <alignment horizontal="right" vertical="center" wrapText="1" shrinkToFit="1"/>
    </xf>
    <xf numFmtId="0" fontId="7" fillId="0" borderId="2" xfId="1" applyFont="1" applyFill="1" applyBorder="1" applyAlignment="1">
      <alignment horizontal="right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horizontal="center" vertical="center" wrapText="1"/>
    </xf>
    <xf numFmtId="1" fontId="12" fillId="0" borderId="0" xfId="1" applyNumberFormat="1" applyFont="1" applyFill="1" applyBorder="1" applyAlignment="1">
      <alignment horizontal="center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wrapText="1"/>
    </xf>
    <xf numFmtId="0" fontId="5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112"/>
  <sheetViews>
    <sheetView tabSelected="1" view="pageBreakPreview" topLeftCell="B1" zoomScale="70" zoomScaleNormal="70" zoomScaleSheetLayoutView="70" workbookViewId="0">
      <selection activeCell="Q4" sqref="Q4"/>
    </sheetView>
  </sheetViews>
  <sheetFormatPr defaultColWidth="9.33203125" defaultRowHeight="12.75" x14ac:dyDescent="0.2"/>
  <cols>
    <col min="1" max="1" width="27.1640625" style="1" customWidth="1"/>
    <col min="2" max="2" width="102.1640625" style="1" customWidth="1"/>
    <col min="3" max="3" width="17" style="1" customWidth="1"/>
    <col min="4" max="4" width="23.1640625" style="1" customWidth="1"/>
    <col min="5" max="5" width="21.33203125" style="1" customWidth="1"/>
    <col min="6" max="6" width="2.6640625" style="1" customWidth="1"/>
    <col min="7" max="7" width="35" style="1" customWidth="1"/>
    <col min="8" max="8" width="16.5" style="1" customWidth="1"/>
    <col min="9" max="9" width="13" style="1" customWidth="1"/>
    <col min="10" max="10" width="24.33203125" style="1" customWidth="1"/>
    <col min="11" max="11" width="6.33203125" style="1" customWidth="1"/>
    <col min="12" max="12" width="4.83203125" style="1" customWidth="1"/>
    <col min="13" max="13" width="13.83203125" style="1" customWidth="1"/>
    <col min="14" max="14" width="23.5" style="1" customWidth="1"/>
    <col min="15" max="18" width="9.33203125" style="1"/>
    <col min="19" max="19" width="11.33203125" style="1" bestFit="1" customWidth="1"/>
    <col min="20" max="16384" width="9.33203125" style="1"/>
  </cols>
  <sheetData>
    <row r="1" spans="1:12" ht="111" customHeight="1" x14ac:dyDescent="0.25">
      <c r="B1" s="2"/>
      <c r="C1" s="2"/>
      <c r="D1" s="2"/>
      <c r="E1" s="2"/>
      <c r="F1" s="2"/>
      <c r="G1" s="3"/>
      <c r="H1" s="107" t="s">
        <v>0</v>
      </c>
      <c r="I1" s="107"/>
      <c r="J1" s="107"/>
      <c r="K1" s="107"/>
      <c r="L1" s="107"/>
    </row>
    <row r="2" spans="1:12" ht="127.5" customHeight="1" x14ac:dyDescent="0.2">
      <c r="B2" s="2"/>
      <c r="C2" s="2"/>
      <c r="D2" s="2"/>
      <c r="E2" s="2"/>
      <c r="F2" s="2"/>
      <c r="G2" s="4"/>
      <c r="H2" s="88" t="s">
        <v>128</v>
      </c>
      <c r="I2" s="88"/>
      <c r="J2" s="88"/>
      <c r="K2" s="88"/>
      <c r="L2" s="88"/>
    </row>
    <row r="3" spans="1:12" ht="47.25" customHeight="1" x14ac:dyDescent="0.2">
      <c r="A3" s="108" t="s">
        <v>1</v>
      </c>
      <c r="B3" s="97"/>
      <c r="C3" s="97"/>
      <c r="D3" s="97"/>
      <c r="E3" s="97"/>
      <c r="F3" s="97"/>
      <c r="G3" s="97"/>
      <c r="H3" s="97"/>
      <c r="I3" s="97"/>
      <c r="J3" s="97"/>
      <c r="K3" s="97"/>
    </row>
    <row r="4" spans="1:12" ht="111" customHeight="1" x14ac:dyDescent="0.2">
      <c r="A4" s="5" t="s">
        <v>2</v>
      </c>
      <c r="B4" s="104" t="s">
        <v>3</v>
      </c>
      <c r="C4" s="104"/>
      <c r="D4" s="104"/>
      <c r="E4" s="104"/>
      <c r="F4" s="104"/>
      <c r="G4" s="47" t="s">
        <v>4</v>
      </c>
      <c r="H4" s="47"/>
      <c r="I4" s="47"/>
      <c r="J4" s="47"/>
      <c r="K4" s="47"/>
    </row>
    <row r="5" spans="1:12" ht="97.5" customHeight="1" x14ac:dyDescent="0.2">
      <c r="A5" s="4" t="s">
        <v>5</v>
      </c>
      <c r="B5" s="47" t="s">
        <v>6</v>
      </c>
      <c r="C5" s="104"/>
      <c r="D5" s="104"/>
      <c r="E5" s="104"/>
      <c r="F5" s="104"/>
      <c r="G5" s="104" t="s">
        <v>7</v>
      </c>
      <c r="H5" s="104"/>
      <c r="I5" s="104"/>
      <c r="J5" s="104"/>
      <c r="K5" s="104"/>
    </row>
    <row r="6" spans="1:12" ht="150.75" customHeight="1" x14ac:dyDescent="0.2">
      <c r="A6" s="4" t="s">
        <v>8</v>
      </c>
      <c r="B6" s="47" t="s">
        <v>9</v>
      </c>
      <c r="C6" s="104"/>
      <c r="D6" s="6" t="s">
        <v>10</v>
      </c>
      <c r="E6" s="105" t="s">
        <v>11</v>
      </c>
      <c r="F6" s="104"/>
      <c r="G6" s="47" t="s">
        <v>12</v>
      </c>
      <c r="H6" s="104"/>
      <c r="I6" s="104"/>
      <c r="J6" s="104"/>
      <c r="K6" s="104"/>
    </row>
    <row r="7" spans="1:12" s="7" customFormat="1" ht="34.5" customHeight="1" x14ac:dyDescent="0.2">
      <c r="A7" s="88" t="s">
        <v>13</v>
      </c>
      <c r="B7" s="88"/>
      <c r="C7" s="88"/>
      <c r="D7" s="88"/>
      <c r="E7" s="88"/>
      <c r="F7" s="88"/>
      <c r="G7" s="88"/>
      <c r="H7" s="88"/>
      <c r="I7" s="88"/>
      <c r="J7" s="88"/>
      <c r="K7" s="88"/>
    </row>
    <row r="8" spans="1:12" ht="18" customHeight="1" x14ac:dyDescent="0.2">
      <c r="A8" s="106" t="s">
        <v>14</v>
      </c>
      <c r="B8" s="106"/>
      <c r="C8" s="106"/>
      <c r="D8" s="106"/>
      <c r="E8" s="106"/>
      <c r="F8" s="106"/>
      <c r="G8" s="106"/>
      <c r="H8" s="106"/>
      <c r="I8" s="106"/>
      <c r="J8" s="106"/>
      <c r="K8" s="106"/>
    </row>
    <row r="9" spans="1:12" ht="33" customHeight="1" x14ac:dyDescent="0.2">
      <c r="A9" s="101" t="s">
        <v>15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</row>
    <row r="10" spans="1:12" ht="25.5" customHeight="1" x14ac:dyDescent="0.2">
      <c r="A10" s="101" t="s">
        <v>16</v>
      </c>
      <c r="B10" s="101"/>
      <c r="C10" s="101"/>
      <c r="D10" s="101"/>
      <c r="E10" s="101"/>
      <c r="F10" s="101"/>
      <c r="G10" s="101"/>
      <c r="H10" s="101"/>
      <c r="I10" s="101"/>
      <c r="J10" s="8"/>
      <c r="K10" s="8"/>
    </row>
    <row r="11" spans="1:12" ht="25.5" customHeight="1" x14ac:dyDescent="0.2">
      <c r="A11" s="101" t="s">
        <v>17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</row>
    <row r="12" spans="1:12" ht="25.5" customHeight="1" x14ac:dyDescent="0.2">
      <c r="A12" s="101" t="s">
        <v>18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</row>
    <row r="13" spans="1:12" ht="25.5" customHeight="1" x14ac:dyDescent="0.2">
      <c r="A13" s="101" t="s">
        <v>19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</row>
    <row r="14" spans="1:12" ht="25.5" customHeight="1" x14ac:dyDescent="0.2">
      <c r="A14" s="101" t="s">
        <v>20</v>
      </c>
      <c r="B14" s="101"/>
      <c r="C14" s="101"/>
      <c r="D14" s="101"/>
      <c r="E14" s="101"/>
      <c r="F14" s="101"/>
      <c r="G14" s="101"/>
      <c r="H14" s="101"/>
      <c r="I14" s="101"/>
      <c r="J14" s="101"/>
      <c r="K14" s="101"/>
    </row>
    <row r="15" spans="1:12" ht="25.5" customHeight="1" x14ac:dyDescent="0.2">
      <c r="A15" s="101" t="s">
        <v>21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2" ht="23.45" customHeight="1" x14ac:dyDescent="0.2">
      <c r="A16" s="101" t="s">
        <v>22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ht="39" customHeight="1" x14ac:dyDescent="0.2">
      <c r="A17" s="101" t="s">
        <v>23</v>
      </c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ht="34.5" customHeight="1" x14ac:dyDescent="0.2">
      <c r="A18" s="101" t="s">
        <v>24</v>
      </c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  <row r="19" spans="1:11" ht="28.5" customHeight="1" x14ac:dyDescent="0.2">
      <c r="A19" s="101" t="s">
        <v>25</v>
      </c>
      <c r="B19" s="103"/>
      <c r="C19" s="103"/>
      <c r="D19" s="103"/>
      <c r="E19" s="103"/>
      <c r="F19" s="103"/>
      <c r="G19" s="103"/>
      <c r="H19" s="103"/>
      <c r="I19" s="103"/>
      <c r="J19" s="103"/>
      <c r="K19" s="103"/>
    </row>
    <row r="20" spans="1:11" ht="39.75" customHeight="1" x14ac:dyDescent="0.2">
      <c r="A20" s="101" t="s">
        <v>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</row>
    <row r="21" spans="1:11" ht="34.5" customHeight="1" x14ac:dyDescent="0.2">
      <c r="A21" s="101" t="s">
        <v>27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</row>
    <row r="22" spans="1:11" ht="24.6" customHeight="1" x14ac:dyDescent="0.2">
      <c r="A22" s="101" t="s">
        <v>28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</row>
    <row r="23" spans="1:11" ht="22.5" customHeight="1" x14ac:dyDescent="0.2">
      <c r="A23" s="101" t="s">
        <v>29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</row>
    <row r="24" spans="1:11" ht="24" customHeight="1" x14ac:dyDescent="0.2">
      <c r="A24" s="101" t="s">
        <v>30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</row>
    <row r="25" spans="1:11" ht="29.25" customHeight="1" x14ac:dyDescent="0.2">
      <c r="A25" s="101" t="s">
        <v>31</v>
      </c>
      <c r="B25" s="101"/>
      <c r="C25" s="101"/>
      <c r="D25" s="101"/>
      <c r="E25" s="101"/>
      <c r="F25" s="101"/>
      <c r="G25" s="101"/>
      <c r="H25" s="101"/>
      <c r="I25" s="101"/>
      <c r="J25" s="101"/>
      <c r="K25" s="8"/>
    </row>
    <row r="26" spans="1:11" ht="29.25" customHeight="1" x14ac:dyDescent="0.2">
      <c r="A26" s="101" t="s">
        <v>32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8"/>
    </row>
    <row r="27" spans="1:11" ht="22.5" customHeight="1" x14ac:dyDescent="0.2">
      <c r="A27" s="101" t="s">
        <v>33</v>
      </c>
      <c r="B27" s="101"/>
      <c r="C27" s="101"/>
      <c r="D27" s="101"/>
      <c r="E27" s="101"/>
      <c r="F27" s="101"/>
      <c r="G27" s="101"/>
      <c r="H27" s="101"/>
      <c r="I27" s="101"/>
      <c r="J27" s="101"/>
      <c r="K27" s="101"/>
    </row>
    <row r="28" spans="1:11" ht="22.5" customHeight="1" x14ac:dyDescent="0.2">
      <c r="A28" s="101" t="s">
        <v>34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29" spans="1:11" ht="22.5" customHeight="1" x14ac:dyDescent="0.2">
      <c r="A29" s="101" t="s">
        <v>35</v>
      </c>
      <c r="B29" s="101"/>
      <c r="C29" s="101"/>
      <c r="D29" s="101"/>
      <c r="E29" s="101"/>
      <c r="F29" s="101"/>
      <c r="G29" s="101"/>
      <c r="H29" s="101"/>
      <c r="I29" s="101"/>
      <c r="J29" s="101"/>
      <c r="K29" s="101"/>
    </row>
    <row r="30" spans="1:11" ht="22.5" customHeight="1" x14ac:dyDescent="0.2">
      <c r="A30" s="101" t="s">
        <v>36</v>
      </c>
      <c r="B30" s="101"/>
      <c r="C30" s="101"/>
      <c r="D30" s="101"/>
      <c r="E30" s="101"/>
      <c r="F30" s="101"/>
      <c r="G30" s="101"/>
      <c r="H30" s="101"/>
      <c r="I30" s="101"/>
      <c r="J30" s="101"/>
      <c r="K30" s="101"/>
    </row>
    <row r="31" spans="1:11" ht="22.5" customHeight="1" x14ac:dyDescent="0.2">
      <c r="A31" s="101" t="s">
        <v>37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</row>
    <row r="32" spans="1:11" ht="22.5" customHeight="1" x14ac:dyDescent="0.2">
      <c r="A32" s="101" t="s">
        <v>38</v>
      </c>
      <c r="B32" s="101"/>
      <c r="C32" s="101"/>
      <c r="D32" s="101"/>
      <c r="E32" s="101"/>
      <c r="F32" s="101"/>
      <c r="G32" s="101"/>
      <c r="H32" s="101"/>
      <c r="I32" s="101"/>
      <c r="J32" s="101"/>
      <c r="K32" s="101"/>
    </row>
    <row r="33" spans="1:11" ht="22.5" customHeight="1" x14ac:dyDescent="0.2">
      <c r="A33" s="101" t="s">
        <v>39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</row>
    <row r="34" spans="1:11" ht="22.5" customHeight="1" x14ac:dyDescent="0.2">
      <c r="A34" s="101" t="s">
        <v>40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</row>
    <row r="35" spans="1:11" ht="22.5" customHeight="1" x14ac:dyDescent="0.2">
      <c r="A35" s="101" t="s">
        <v>41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</row>
    <row r="36" spans="1:11" ht="22.5" customHeight="1" x14ac:dyDescent="0.2">
      <c r="A36" s="101" t="s">
        <v>42</v>
      </c>
      <c r="B36" s="101"/>
      <c r="C36" s="101"/>
      <c r="D36" s="101"/>
      <c r="E36" s="101"/>
      <c r="F36" s="101"/>
      <c r="G36" s="101"/>
      <c r="H36" s="101"/>
      <c r="I36" s="101"/>
      <c r="J36" s="101"/>
      <c r="K36" s="101"/>
    </row>
    <row r="37" spans="1:11" ht="22.5" customHeight="1" x14ac:dyDescent="0.2">
      <c r="A37" s="101" t="s">
        <v>43</v>
      </c>
      <c r="B37" s="101"/>
      <c r="C37" s="101"/>
      <c r="D37" s="101"/>
      <c r="E37" s="101"/>
      <c r="F37" s="101"/>
      <c r="G37" s="101"/>
      <c r="H37" s="101"/>
      <c r="I37" s="101"/>
      <c r="J37" s="101"/>
      <c r="K37" s="101"/>
    </row>
    <row r="38" spans="1:11" ht="22.5" customHeight="1" x14ac:dyDescent="0.2">
      <c r="A38" s="100" t="s">
        <v>44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t="22.5" customHeight="1" x14ac:dyDescent="0.2">
      <c r="A39" s="100" t="s">
        <v>45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ht="22.5" customHeight="1" x14ac:dyDescent="0.2">
      <c r="A40" s="100" t="s">
        <v>46</v>
      </c>
      <c r="B40" s="100"/>
      <c r="C40" s="100"/>
      <c r="D40" s="100"/>
      <c r="E40" s="100"/>
      <c r="F40" s="100"/>
      <c r="G40" s="100"/>
      <c r="H40" s="100"/>
      <c r="I40" s="100"/>
      <c r="J40" s="100"/>
      <c r="K40" s="100"/>
    </row>
    <row r="41" spans="1:11" ht="22.5" customHeight="1" x14ac:dyDescent="0.2">
      <c r="A41" s="100" t="s">
        <v>47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</row>
    <row r="42" spans="1:11" ht="28.5" customHeight="1" x14ac:dyDescent="0.2">
      <c r="A42" s="101" t="s">
        <v>48</v>
      </c>
      <c r="B42" s="101"/>
      <c r="C42" s="101"/>
      <c r="D42" s="101"/>
      <c r="E42" s="101"/>
      <c r="F42" s="101"/>
      <c r="G42" s="101"/>
      <c r="H42" s="101"/>
      <c r="I42" s="101"/>
      <c r="J42" s="101"/>
      <c r="K42" s="101"/>
    </row>
    <row r="43" spans="1:11" ht="9" customHeight="1" x14ac:dyDescent="0.2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ht="29.25" customHeight="1" x14ac:dyDescent="0.2">
      <c r="A44" s="9" t="s">
        <v>49</v>
      </c>
      <c r="B44" s="83" t="s">
        <v>50</v>
      </c>
      <c r="C44" s="83"/>
      <c r="D44" s="83"/>
      <c r="E44" s="83"/>
      <c r="F44" s="83"/>
      <c r="G44" s="83"/>
      <c r="H44" s="83"/>
      <c r="I44" s="10"/>
      <c r="J44" s="10"/>
      <c r="K44" s="10"/>
    </row>
    <row r="45" spans="1:11" ht="38.25" customHeight="1" x14ac:dyDescent="0.2">
      <c r="A45" s="11">
        <v>1</v>
      </c>
      <c r="B45" s="49" t="s">
        <v>51</v>
      </c>
      <c r="C45" s="49"/>
      <c r="D45" s="49"/>
      <c r="E45" s="49"/>
      <c r="F45" s="49"/>
      <c r="G45" s="49"/>
      <c r="H45" s="49"/>
      <c r="I45" s="10"/>
      <c r="J45" s="10"/>
      <c r="K45" s="10"/>
    </row>
    <row r="46" spans="1:11" ht="12" customHeight="1" x14ac:dyDescent="0.2">
      <c r="A46" s="12"/>
      <c r="B46" s="5"/>
      <c r="C46" s="5"/>
      <c r="D46" s="5"/>
      <c r="E46" s="5"/>
      <c r="F46" s="5"/>
      <c r="G46" s="5"/>
      <c r="H46" s="5"/>
      <c r="I46" s="10"/>
      <c r="J46" s="10"/>
      <c r="K46" s="10"/>
    </row>
    <row r="47" spans="1:11" ht="27" customHeight="1" x14ac:dyDescent="0.2">
      <c r="A47" s="88" t="s">
        <v>52</v>
      </c>
      <c r="B47" s="102"/>
      <c r="C47" s="102"/>
      <c r="D47" s="102"/>
      <c r="E47" s="102"/>
      <c r="F47" s="102"/>
      <c r="G47" s="102"/>
      <c r="H47" s="102"/>
      <c r="I47" s="102"/>
      <c r="J47" s="102"/>
      <c r="K47" s="102"/>
    </row>
    <row r="48" spans="1:11" ht="10.5" customHeight="1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</row>
    <row r="49" spans="1:19" ht="28.5" customHeight="1" x14ac:dyDescent="0.2">
      <c r="A49" s="88" t="s">
        <v>53</v>
      </c>
      <c r="B49" s="88"/>
      <c r="C49" s="88"/>
      <c r="D49" s="88"/>
      <c r="E49" s="88"/>
      <c r="F49" s="88"/>
      <c r="G49" s="88"/>
      <c r="H49" s="88"/>
      <c r="I49" s="88"/>
      <c r="J49" s="88"/>
      <c r="K49" s="88"/>
    </row>
    <row r="50" spans="1:19" ht="15" customHeight="1" x14ac:dyDescent="0.2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9" ht="17.25" customHeight="1" x14ac:dyDescent="0.2">
      <c r="A51" s="9" t="s">
        <v>49</v>
      </c>
      <c r="B51" s="83" t="s">
        <v>54</v>
      </c>
      <c r="C51" s="83"/>
      <c r="D51" s="83"/>
      <c r="E51" s="83"/>
      <c r="F51" s="83"/>
      <c r="G51" s="83"/>
      <c r="H51" s="83"/>
      <c r="I51" s="10"/>
      <c r="J51" s="10"/>
      <c r="K51" s="10"/>
    </row>
    <row r="52" spans="1:19" ht="30.75" customHeight="1" x14ac:dyDescent="0.2">
      <c r="A52" s="13">
        <v>1</v>
      </c>
      <c r="B52" s="75" t="s">
        <v>55</v>
      </c>
      <c r="C52" s="89"/>
      <c r="D52" s="89"/>
      <c r="E52" s="89"/>
      <c r="F52" s="89"/>
      <c r="G52" s="89"/>
      <c r="H52" s="76"/>
      <c r="I52" s="10"/>
      <c r="J52" s="10"/>
      <c r="K52" s="10"/>
    </row>
    <row r="53" spans="1:19" ht="6" customHeight="1" x14ac:dyDescent="0.2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</row>
    <row r="54" spans="1:19" ht="23.25" customHeight="1" x14ac:dyDescent="0.2">
      <c r="A54" s="88" t="s">
        <v>56</v>
      </c>
      <c r="B54" s="88"/>
      <c r="C54" s="88"/>
      <c r="D54" s="88"/>
      <c r="E54" s="88"/>
      <c r="F54" s="88"/>
      <c r="G54" s="88"/>
      <c r="H54" s="88"/>
      <c r="I54" s="10"/>
      <c r="J54" s="10"/>
      <c r="K54" s="10"/>
    </row>
    <row r="55" spans="1:19" ht="9.75" customHeight="1" x14ac:dyDescent="0.2">
      <c r="A55" s="92" t="s">
        <v>57</v>
      </c>
      <c r="B55" s="92"/>
      <c r="C55" s="92"/>
      <c r="D55" s="92"/>
      <c r="E55" s="92"/>
      <c r="F55" s="92"/>
      <c r="G55" s="92"/>
      <c r="H55" s="92"/>
      <c r="I55" s="92"/>
      <c r="J55" s="4"/>
      <c r="K55" s="4"/>
    </row>
    <row r="56" spans="1:19" s="16" customFormat="1" ht="31.5" customHeight="1" x14ac:dyDescent="0.2">
      <c r="A56" s="14" t="s">
        <v>49</v>
      </c>
      <c r="B56" s="83" t="s">
        <v>58</v>
      </c>
      <c r="C56" s="83"/>
      <c r="D56" s="83" t="s">
        <v>59</v>
      </c>
      <c r="E56" s="83"/>
      <c r="F56" s="83" t="s">
        <v>60</v>
      </c>
      <c r="G56" s="83"/>
      <c r="H56" s="83" t="s">
        <v>61</v>
      </c>
      <c r="I56" s="83"/>
      <c r="J56" s="15"/>
      <c r="K56" s="6"/>
      <c r="N56" s="98"/>
      <c r="O56" s="98"/>
      <c r="P56" s="98"/>
      <c r="Q56" s="98"/>
    </row>
    <row r="57" spans="1:19" ht="21" customHeight="1" x14ac:dyDescent="0.2">
      <c r="A57" s="17">
        <v>1</v>
      </c>
      <c r="B57" s="84">
        <v>2</v>
      </c>
      <c r="C57" s="84"/>
      <c r="D57" s="84">
        <v>3</v>
      </c>
      <c r="E57" s="84"/>
      <c r="F57" s="84">
        <v>4</v>
      </c>
      <c r="G57" s="84"/>
      <c r="H57" s="84">
        <v>6</v>
      </c>
      <c r="I57" s="84"/>
      <c r="J57" s="18"/>
      <c r="K57" s="10"/>
      <c r="N57" s="99"/>
      <c r="O57" s="99"/>
      <c r="P57" s="99"/>
      <c r="Q57" s="99"/>
    </row>
    <row r="58" spans="1:19" ht="26.25" customHeight="1" x14ac:dyDescent="0.2">
      <c r="A58" s="19">
        <v>1</v>
      </c>
      <c r="B58" s="49" t="s">
        <v>62</v>
      </c>
      <c r="C58" s="49"/>
      <c r="D58" s="94">
        <f>258862203+45733770+6628199-36490.7+(413527.73-4691376.08)+26200+(26513+177297.49+7364.62+142626.2+3519.52+3566.65)+(-215183+1067883-2847571+2380012+407752-96000)+(5314492+1392291-345000)+43880-15100+558752.45+(550000+3811350.34+796421.72-510329+15200000+2060100+268374.18+1150.77)+(28000+331339)+145400+45699.61</f>
        <v>337670635.5</v>
      </c>
      <c r="E58" s="94"/>
      <c r="F58" s="95">
        <f>36108351-250161+1776+6600</f>
        <v>35866566</v>
      </c>
      <c r="G58" s="95"/>
      <c r="H58" s="94">
        <f>D58+F58</f>
        <v>373537201.5</v>
      </c>
      <c r="I58" s="94"/>
      <c r="J58" s="20"/>
      <c r="K58" s="10"/>
      <c r="N58" s="91"/>
      <c r="O58" s="91"/>
      <c r="P58" s="91"/>
      <c r="Q58" s="91"/>
    </row>
    <row r="59" spans="1:19" ht="26.25" customHeight="1" x14ac:dyDescent="0.2">
      <c r="A59" s="19">
        <v>2</v>
      </c>
      <c r="B59" s="49" t="s">
        <v>63</v>
      </c>
      <c r="C59" s="49"/>
      <c r="D59" s="94">
        <f>46955765-26200-26513-52700-898486-527140-558752.45-697150-359339-145400</f>
        <v>43664084.549999997</v>
      </c>
      <c r="E59" s="94"/>
      <c r="F59" s="95">
        <f>26683500-1776-6600</f>
        <v>26675124</v>
      </c>
      <c r="G59" s="95"/>
      <c r="H59" s="94">
        <f>D59+F59</f>
        <v>70339208.549999997</v>
      </c>
      <c r="I59" s="94"/>
      <c r="J59" s="20"/>
      <c r="K59" s="10"/>
      <c r="N59" s="91"/>
      <c r="O59" s="91"/>
      <c r="P59" s="91"/>
      <c r="Q59" s="91"/>
    </row>
    <row r="60" spans="1:19" ht="25.5" customHeight="1" x14ac:dyDescent="0.2">
      <c r="A60" s="19">
        <v>3</v>
      </c>
      <c r="B60" s="49" t="s">
        <v>64</v>
      </c>
      <c r="C60" s="49"/>
      <c r="D60" s="96"/>
      <c r="E60" s="96"/>
      <c r="F60" s="95">
        <f>8109454-2000000+3623888+34200+158210</f>
        <v>9925752</v>
      </c>
      <c r="G60" s="95"/>
      <c r="H60" s="94">
        <f>D60+F60</f>
        <v>9925752</v>
      </c>
      <c r="I60" s="94"/>
      <c r="J60" s="20"/>
      <c r="K60" s="10"/>
      <c r="N60" s="91"/>
      <c r="O60" s="91"/>
      <c r="P60" s="91"/>
      <c r="Q60" s="91"/>
    </row>
    <row r="61" spans="1:19" ht="24.75" customHeight="1" x14ac:dyDescent="0.2">
      <c r="A61" s="19">
        <v>4</v>
      </c>
      <c r="B61" s="49" t="s">
        <v>65</v>
      </c>
      <c r="C61" s="49"/>
      <c r="D61" s="96"/>
      <c r="E61" s="96"/>
      <c r="F61" s="95">
        <f>3950310-1000000-1000000+44640+567160+2500000+62000+555430</f>
        <v>5679540</v>
      </c>
      <c r="G61" s="95"/>
      <c r="H61" s="94">
        <f>D61+F61</f>
        <v>5679540</v>
      </c>
      <c r="I61" s="94"/>
      <c r="J61" s="20"/>
      <c r="K61" s="10"/>
      <c r="L61" s="21"/>
      <c r="N61" s="91"/>
      <c r="O61" s="91"/>
      <c r="P61" s="91"/>
      <c r="Q61" s="91"/>
      <c r="S61" s="21"/>
    </row>
    <row r="62" spans="1:19" ht="26.25" customHeight="1" x14ac:dyDescent="0.2">
      <c r="A62" s="19">
        <v>5</v>
      </c>
      <c r="B62" s="49" t="s">
        <v>66</v>
      </c>
      <c r="C62" s="49"/>
      <c r="D62" s="96"/>
      <c r="E62" s="96"/>
      <c r="F62" s="95">
        <f>250161</f>
        <v>250161</v>
      </c>
      <c r="G62" s="95"/>
      <c r="H62" s="94">
        <f>D62+F62</f>
        <v>250161</v>
      </c>
      <c r="I62" s="94"/>
      <c r="J62" s="10"/>
      <c r="K62" s="10"/>
      <c r="N62" s="91"/>
      <c r="O62" s="91"/>
      <c r="P62" s="91"/>
      <c r="Q62" s="91"/>
    </row>
    <row r="63" spans="1:19" ht="25.5" customHeight="1" x14ac:dyDescent="0.2">
      <c r="A63" s="93" t="s">
        <v>67</v>
      </c>
      <c r="B63" s="93"/>
      <c r="C63" s="93"/>
      <c r="D63" s="94">
        <f>SUM(D58:D62)</f>
        <v>381334720.05000001</v>
      </c>
      <c r="E63" s="94"/>
      <c r="F63" s="95">
        <f>SUM(F58:F62)</f>
        <v>78397143</v>
      </c>
      <c r="G63" s="95"/>
      <c r="H63" s="94">
        <f>SUM(H58:H62)</f>
        <v>459731863.05000001</v>
      </c>
      <c r="I63" s="94"/>
      <c r="J63" s="10"/>
      <c r="K63" s="10"/>
      <c r="L63" s="21"/>
      <c r="M63" s="23"/>
      <c r="N63" s="91"/>
      <c r="O63" s="91"/>
      <c r="P63" s="91"/>
      <c r="Q63" s="91"/>
    </row>
    <row r="64" spans="1:19" ht="13.5" customHeight="1" x14ac:dyDescent="0.2">
      <c r="A64" s="10"/>
      <c r="B64" s="5"/>
      <c r="C64" s="10"/>
      <c r="D64" s="22"/>
      <c r="E64" s="22"/>
      <c r="F64" s="22"/>
      <c r="G64" s="22"/>
      <c r="H64" s="22"/>
      <c r="I64" s="22"/>
      <c r="J64" s="10"/>
      <c r="K64" s="10"/>
      <c r="M64" s="23"/>
    </row>
    <row r="65" spans="1:13" ht="20.25" customHeight="1" x14ac:dyDescent="0.2">
      <c r="A65" s="88" t="s">
        <v>68</v>
      </c>
      <c r="B65" s="88"/>
      <c r="C65" s="88"/>
      <c r="D65" s="88"/>
      <c r="E65" s="88"/>
      <c r="F65" s="88"/>
      <c r="G65" s="88"/>
      <c r="H65" s="88"/>
      <c r="I65" s="10"/>
      <c r="J65" s="10"/>
      <c r="K65" s="10"/>
      <c r="M65" s="23"/>
    </row>
    <row r="66" spans="1:13" ht="16.5" customHeight="1" x14ac:dyDescent="0.2">
      <c r="A66" s="92" t="s">
        <v>57</v>
      </c>
      <c r="B66" s="92"/>
      <c r="C66" s="92"/>
      <c r="D66" s="92"/>
      <c r="E66" s="92"/>
      <c r="F66" s="92"/>
      <c r="G66" s="92"/>
      <c r="H66" s="92"/>
      <c r="I66" s="92"/>
      <c r="J66" s="4"/>
      <c r="K66" s="4"/>
      <c r="M66" s="23"/>
    </row>
    <row r="67" spans="1:13" ht="24" customHeight="1" x14ac:dyDescent="0.2">
      <c r="A67" s="83" t="s">
        <v>69</v>
      </c>
      <c r="B67" s="83"/>
      <c r="C67" s="83"/>
      <c r="D67" s="83" t="s">
        <v>59</v>
      </c>
      <c r="E67" s="83"/>
      <c r="F67" s="83" t="s">
        <v>60</v>
      </c>
      <c r="G67" s="83"/>
      <c r="H67" s="83" t="s">
        <v>61</v>
      </c>
      <c r="I67" s="83"/>
      <c r="J67" s="10"/>
      <c r="K67" s="10"/>
    </row>
    <row r="68" spans="1:13" ht="16.5" customHeight="1" x14ac:dyDescent="0.2">
      <c r="A68" s="84">
        <v>1</v>
      </c>
      <c r="B68" s="84"/>
      <c r="C68" s="84"/>
      <c r="D68" s="84">
        <v>2</v>
      </c>
      <c r="E68" s="84"/>
      <c r="F68" s="84">
        <v>3</v>
      </c>
      <c r="G68" s="84"/>
      <c r="H68" s="84">
        <v>4</v>
      </c>
      <c r="I68" s="84"/>
      <c r="J68" s="10"/>
      <c r="K68" s="10"/>
    </row>
    <row r="69" spans="1:13" ht="25.5" customHeight="1" x14ac:dyDescent="0.2">
      <c r="A69" s="75" t="s">
        <v>70</v>
      </c>
      <c r="B69" s="89"/>
      <c r="C69" s="76"/>
      <c r="D69" s="90">
        <f>D63</f>
        <v>381334720.05000001</v>
      </c>
      <c r="E69" s="90"/>
      <c r="F69" s="90">
        <f>F63</f>
        <v>78397143</v>
      </c>
      <c r="G69" s="90"/>
      <c r="H69" s="90">
        <f>F69+D69</f>
        <v>459731863.05000001</v>
      </c>
      <c r="I69" s="90"/>
      <c r="J69" s="10"/>
      <c r="K69" s="10"/>
    </row>
    <row r="70" spans="1:13" s="25" customFormat="1" ht="24" customHeight="1" x14ac:dyDescent="0.2">
      <c r="A70" s="85" t="s">
        <v>67</v>
      </c>
      <c r="B70" s="86"/>
      <c r="C70" s="86"/>
      <c r="D70" s="87">
        <f>D69</f>
        <v>381334720.05000001</v>
      </c>
      <c r="E70" s="87"/>
      <c r="F70" s="87">
        <f>F69</f>
        <v>78397143</v>
      </c>
      <c r="G70" s="87"/>
      <c r="H70" s="87">
        <f>H69</f>
        <v>459731863.05000001</v>
      </c>
      <c r="I70" s="87"/>
      <c r="J70" s="5"/>
      <c r="K70" s="24"/>
    </row>
    <row r="71" spans="1:13" ht="15.75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3" ht="17.25" customHeight="1" x14ac:dyDescent="0.2">
      <c r="A72" s="88" t="s">
        <v>71</v>
      </c>
      <c r="B72" s="88"/>
      <c r="C72" s="88"/>
      <c r="D72" s="88"/>
      <c r="E72" s="88"/>
      <c r="F72" s="88"/>
      <c r="G72" s="88"/>
      <c r="H72" s="88"/>
      <c r="I72" s="10"/>
      <c r="J72" s="10"/>
      <c r="K72" s="10"/>
    </row>
    <row r="73" spans="1:13" ht="43.5" customHeight="1" x14ac:dyDescent="0.2">
      <c r="A73" s="14" t="s">
        <v>49</v>
      </c>
      <c r="B73" s="14" t="s">
        <v>72</v>
      </c>
      <c r="C73" s="14" t="s">
        <v>73</v>
      </c>
      <c r="D73" s="83" t="s">
        <v>74</v>
      </c>
      <c r="E73" s="83"/>
      <c r="F73" s="83" t="s">
        <v>59</v>
      </c>
      <c r="G73" s="83"/>
      <c r="H73" s="83" t="s">
        <v>60</v>
      </c>
      <c r="I73" s="83"/>
      <c r="J73" s="83" t="s">
        <v>61</v>
      </c>
      <c r="K73" s="83"/>
    </row>
    <row r="74" spans="1:13" s="16" customFormat="1" ht="21.95" customHeight="1" x14ac:dyDescent="0.2">
      <c r="A74" s="17">
        <v>1</v>
      </c>
      <c r="B74" s="17">
        <v>2</v>
      </c>
      <c r="C74" s="17">
        <v>3</v>
      </c>
      <c r="D74" s="84">
        <v>4</v>
      </c>
      <c r="E74" s="84"/>
      <c r="F74" s="84">
        <v>5</v>
      </c>
      <c r="G74" s="84"/>
      <c r="H74" s="84">
        <v>6</v>
      </c>
      <c r="I74" s="84"/>
      <c r="J74" s="84">
        <v>7</v>
      </c>
      <c r="K74" s="81"/>
    </row>
    <row r="75" spans="1:13" ht="21.95" customHeight="1" x14ac:dyDescent="0.2">
      <c r="A75" s="19">
        <v>1</v>
      </c>
      <c r="B75" s="26" t="s">
        <v>75</v>
      </c>
      <c r="C75" s="27"/>
      <c r="D75" s="81"/>
      <c r="E75" s="81"/>
      <c r="F75" s="81"/>
      <c r="G75" s="81"/>
      <c r="H75" s="81"/>
      <c r="I75" s="81"/>
      <c r="J75" s="81"/>
      <c r="K75" s="81"/>
    </row>
    <row r="76" spans="1:13" ht="27" customHeight="1" x14ac:dyDescent="0.2">
      <c r="A76" s="28"/>
      <c r="B76" s="29" t="s">
        <v>76</v>
      </c>
      <c r="C76" s="29" t="s">
        <v>77</v>
      </c>
      <c r="D76" s="49" t="s">
        <v>78</v>
      </c>
      <c r="E76" s="49"/>
      <c r="F76" s="82">
        <v>50</v>
      </c>
      <c r="G76" s="82"/>
      <c r="H76" s="81"/>
      <c r="I76" s="81"/>
      <c r="J76" s="82">
        <f t="shared" ref="J76:J81" si="0">F76+H76</f>
        <v>50</v>
      </c>
      <c r="K76" s="82"/>
    </row>
    <row r="77" spans="1:13" ht="21.75" customHeight="1" x14ac:dyDescent="0.2">
      <c r="A77" s="28"/>
      <c r="B77" s="29" t="s">
        <v>79</v>
      </c>
      <c r="C77" s="29" t="s">
        <v>77</v>
      </c>
      <c r="D77" s="49" t="s">
        <v>78</v>
      </c>
      <c r="E77" s="49"/>
      <c r="F77" s="54">
        <v>1328</v>
      </c>
      <c r="G77" s="55"/>
      <c r="H77" s="52"/>
      <c r="I77" s="53"/>
      <c r="J77" s="54">
        <f t="shared" si="0"/>
        <v>1328</v>
      </c>
      <c r="K77" s="55"/>
    </row>
    <row r="78" spans="1:13" s="7" customFormat="1" ht="27" customHeight="1" x14ac:dyDescent="0.2">
      <c r="A78" s="30"/>
      <c r="B78" s="31" t="s">
        <v>80</v>
      </c>
      <c r="C78" s="31" t="s">
        <v>77</v>
      </c>
      <c r="D78" s="79" t="s">
        <v>81</v>
      </c>
      <c r="E78" s="79"/>
      <c r="F78" s="64">
        <v>4911.63</v>
      </c>
      <c r="G78" s="65"/>
      <c r="H78" s="64">
        <v>138.53</v>
      </c>
      <c r="I78" s="65"/>
      <c r="J78" s="64">
        <f t="shared" si="0"/>
        <v>5050.16</v>
      </c>
      <c r="K78" s="65"/>
    </row>
    <row r="79" spans="1:13" s="7" customFormat="1" ht="21" customHeight="1" x14ac:dyDescent="0.2">
      <c r="A79" s="30"/>
      <c r="B79" s="31" t="s">
        <v>82</v>
      </c>
      <c r="C79" s="31" t="s">
        <v>77</v>
      </c>
      <c r="D79" s="79" t="s">
        <v>81</v>
      </c>
      <c r="E79" s="79"/>
      <c r="F79" s="64">
        <v>3448.38</v>
      </c>
      <c r="G79" s="65"/>
      <c r="H79" s="64">
        <f>79.14+35.64</f>
        <v>114.78</v>
      </c>
      <c r="I79" s="65"/>
      <c r="J79" s="64">
        <f t="shared" si="0"/>
        <v>3563.1600000000003</v>
      </c>
      <c r="K79" s="65"/>
    </row>
    <row r="80" spans="1:13" s="7" customFormat="1" ht="19.5" customHeight="1" x14ac:dyDescent="0.2">
      <c r="A80" s="30"/>
      <c r="B80" s="31" t="s">
        <v>83</v>
      </c>
      <c r="C80" s="31" t="s">
        <v>77</v>
      </c>
      <c r="D80" s="79" t="s">
        <v>81</v>
      </c>
      <c r="E80" s="79"/>
      <c r="F80" s="64">
        <v>427.75</v>
      </c>
      <c r="G80" s="65"/>
      <c r="H80" s="64">
        <v>4.75</v>
      </c>
      <c r="I80" s="65"/>
      <c r="J80" s="80">
        <f t="shared" si="0"/>
        <v>432.5</v>
      </c>
      <c r="K80" s="80"/>
      <c r="L80" s="32"/>
    </row>
    <row r="81" spans="1:12" s="7" customFormat="1" ht="21.75" customHeight="1" x14ac:dyDescent="0.2">
      <c r="A81" s="30"/>
      <c r="B81" s="31" t="s">
        <v>84</v>
      </c>
      <c r="C81" s="31" t="s">
        <v>77</v>
      </c>
      <c r="D81" s="79" t="s">
        <v>81</v>
      </c>
      <c r="E81" s="79"/>
      <c r="F81" s="64">
        <v>1035.5</v>
      </c>
      <c r="G81" s="65"/>
      <c r="H81" s="64">
        <v>19</v>
      </c>
      <c r="I81" s="65"/>
      <c r="J81" s="80">
        <f t="shared" si="0"/>
        <v>1054.5</v>
      </c>
      <c r="K81" s="80"/>
      <c r="L81" s="32"/>
    </row>
    <row r="82" spans="1:12" ht="19.5" customHeight="1" x14ac:dyDescent="0.2">
      <c r="A82" s="28">
        <v>2</v>
      </c>
      <c r="B82" s="26" t="s">
        <v>85</v>
      </c>
      <c r="C82" s="29"/>
      <c r="D82" s="49"/>
      <c r="E82" s="49"/>
      <c r="F82" s="56"/>
      <c r="G82" s="57"/>
      <c r="H82" s="67"/>
      <c r="I82" s="68"/>
      <c r="J82" s="56"/>
      <c r="K82" s="57"/>
    </row>
    <row r="83" spans="1:12" ht="24" customHeight="1" x14ac:dyDescent="0.2">
      <c r="A83" s="28"/>
      <c r="B83" s="29" t="s">
        <v>86</v>
      </c>
      <c r="C83" s="29" t="s">
        <v>87</v>
      </c>
      <c r="D83" s="49" t="s">
        <v>88</v>
      </c>
      <c r="E83" s="49"/>
      <c r="F83" s="54">
        <v>38798</v>
      </c>
      <c r="G83" s="55"/>
      <c r="H83" s="77"/>
      <c r="I83" s="78"/>
      <c r="J83" s="54">
        <f>F83+H83</f>
        <v>38798</v>
      </c>
      <c r="K83" s="55"/>
    </row>
    <row r="84" spans="1:12" ht="24" customHeight="1" x14ac:dyDescent="0.2">
      <c r="A84" s="28"/>
      <c r="B84" s="29" t="s">
        <v>89</v>
      </c>
      <c r="C84" s="29" t="s">
        <v>77</v>
      </c>
      <c r="D84" s="75" t="s">
        <v>90</v>
      </c>
      <c r="E84" s="76"/>
      <c r="F84" s="73">
        <v>175</v>
      </c>
      <c r="G84" s="74"/>
      <c r="H84" s="50"/>
      <c r="I84" s="51"/>
      <c r="J84" s="73">
        <v>175</v>
      </c>
      <c r="K84" s="74"/>
    </row>
    <row r="85" spans="1:12" ht="27.75" customHeight="1" x14ac:dyDescent="0.2">
      <c r="A85" s="28"/>
      <c r="B85" s="29" t="s">
        <v>91</v>
      </c>
      <c r="C85" s="29" t="s">
        <v>92</v>
      </c>
      <c r="D85" s="75" t="s">
        <v>90</v>
      </c>
      <c r="E85" s="76"/>
      <c r="F85" s="62">
        <v>27</v>
      </c>
      <c r="G85" s="63"/>
      <c r="H85" s="50"/>
      <c r="I85" s="51"/>
      <c r="J85" s="62">
        <f>F85</f>
        <v>27</v>
      </c>
      <c r="K85" s="63"/>
    </row>
    <row r="86" spans="1:12" ht="115.5" customHeight="1" x14ac:dyDescent="0.2">
      <c r="A86" s="30"/>
      <c r="B86" s="29" t="s">
        <v>93</v>
      </c>
      <c r="C86" s="29" t="s">
        <v>77</v>
      </c>
      <c r="D86" s="75" t="s">
        <v>94</v>
      </c>
      <c r="E86" s="76"/>
      <c r="F86" s="62"/>
      <c r="G86" s="63"/>
      <c r="H86" s="60">
        <f>12</f>
        <v>12</v>
      </c>
      <c r="I86" s="61"/>
      <c r="J86" s="60">
        <f>F86+H86</f>
        <v>12</v>
      </c>
      <c r="K86" s="61"/>
    </row>
    <row r="87" spans="1:12" ht="36" customHeight="1" x14ac:dyDescent="0.2">
      <c r="A87" s="28"/>
      <c r="B87" s="29" t="s">
        <v>95</v>
      </c>
      <c r="C87" s="29" t="s">
        <v>77</v>
      </c>
      <c r="D87" s="49" t="s">
        <v>96</v>
      </c>
      <c r="E87" s="49"/>
      <c r="F87" s="77"/>
      <c r="G87" s="78"/>
      <c r="H87" s="54">
        <v>1</v>
      </c>
      <c r="I87" s="55"/>
      <c r="J87" s="54">
        <f>F87+H87</f>
        <v>1</v>
      </c>
      <c r="K87" s="55"/>
    </row>
    <row r="88" spans="1:12" s="34" customFormat="1" ht="339.75" customHeight="1" x14ac:dyDescent="0.2">
      <c r="A88" s="33"/>
      <c r="B88" s="29" t="s">
        <v>97</v>
      </c>
      <c r="C88" s="29" t="s">
        <v>77</v>
      </c>
      <c r="D88" s="49" t="s">
        <v>98</v>
      </c>
      <c r="E88" s="49"/>
      <c r="F88" s="73">
        <f>13+24</f>
        <v>37</v>
      </c>
      <c r="G88" s="74"/>
      <c r="H88" s="60"/>
      <c r="I88" s="61"/>
      <c r="J88" s="60">
        <f>F88+H88</f>
        <v>37</v>
      </c>
      <c r="K88" s="61"/>
    </row>
    <row r="89" spans="1:12" s="34" customFormat="1" ht="72" customHeight="1" x14ac:dyDescent="0.2">
      <c r="A89" s="33"/>
      <c r="B89" s="29" t="s">
        <v>99</v>
      </c>
      <c r="C89" s="29" t="s">
        <v>77</v>
      </c>
      <c r="D89" s="49" t="s">
        <v>100</v>
      </c>
      <c r="E89" s="49"/>
      <c r="F89" s="73">
        <v>27</v>
      </c>
      <c r="G89" s="74"/>
      <c r="H89" s="60"/>
      <c r="I89" s="61"/>
      <c r="J89" s="60">
        <f>F89+H89</f>
        <v>27</v>
      </c>
      <c r="K89" s="61"/>
    </row>
    <row r="90" spans="1:12" ht="21.75" customHeight="1" x14ac:dyDescent="0.2">
      <c r="A90" s="28">
        <v>3</v>
      </c>
      <c r="B90" s="26" t="s">
        <v>101</v>
      </c>
      <c r="C90" s="29"/>
      <c r="D90" s="49"/>
      <c r="E90" s="49"/>
      <c r="F90" s="71"/>
      <c r="G90" s="72"/>
      <c r="H90" s="71"/>
      <c r="I90" s="72"/>
      <c r="J90" s="71"/>
      <c r="K90" s="72"/>
    </row>
    <row r="91" spans="1:12" ht="22.5" customHeight="1" x14ac:dyDescent="0.2">
      <c r="A91" s="28"/>
      <c r="B91" s="29" t="s">
        <v>102</v>
      </c>
      <c r="C91" s="29" t="s">
        <v>92</v>
      </c>
      <c r="D91" s="49" t="s">
        <v>90</v>
      </c>
      <c r="E91" s="49"/>
      <c r="F91" s="64">
        <f>ROUND(D70/F83,2)</f>
        <v>9828.7199999999993</v>
      </c>
      <c r="G91" s="65"/>
      <c r="H91" s="64">
        <f>ROUND(F70/F83,2)</f>
        <v>2020.65</v>
      </c>
      <c r="I91" s="65"/>
      <c r="J91" s="64">
        <f t="shared" ref="J91:J98" si="1">F91+H91</f>
        <v>11849.369999999999</v>
      </c>
      <c r="K91" s="65"/>
    </row>
    <row r="92" spans="1:12" ht="21" customHeight="1" x14ac:dyDescent="0.2">
      <c r="A92" s="28"/>
      <c r="B92" s="29" t="s">
        <v>103</v>
      </c>
      <c r="C92" s="29" t="s">
        <v>87</v>
      </c>
      <c r="D92" s="49" t="s">
        <v>90</v>
      </c>
      <c r="E92" s="49"/>
      <c r="F92" s="52">
        <v>29</v>
      </c>
      <c r="G92" s="53"/>
      <c r="H92" s="71"/>
      <c r="I92" s="72"/>
      <c r="J92" s="54">
        <f t="shared" si="1"/>
        <v>29</v>
      </c>
      <c r="K92" s="55"/>
    </row>
    <row r="93" spans="1:12" ht="21" customHeight="1" x14ac:dyDescent="0.2">
      <c r="A93" s="28"/>
      <c r="B93" s="31" t="s">
        <v>104</v>
      </c>
      <c r="C93" s="29" t="s">
        <v>87</v>
      </c>
      <c r="D93" s="49" t="s">
        <v>90</v>
      </c>
      <c r="E93" s="49"/>
      <c r="F93" s="52">
        <f>ROUND(F83/F79,0)</f>
        <v>11</v>
      </c>
      <c r="G93" s="53"/>
      <c r="H93" s="54"/>
      <c r="I93" s="55"/>
      <c r="J93" s="54">
        <f t="shared" si="1"/>
        <v>11</v>
      </c>
      <c r="K93" s="55"/>
    </row>
    <row r="94" spans="1:12" s="7" customFormat="1" ht="39.75" customHeight="1" x14ac:dyDescent="0.2">
      <c r="A94" s="30"/>
      <c r="B94" s="29" t="s">
        <v>105</v>
      </c>
      <c r="C94" s="29" t="s">
        <v>92</v>
      </c>
      <c r="D94" s="49" t="s">
        <v>90</v>
      </c>
      <c r="E94" s="49"/>
      <c r="F94" s="62"/>
      <c r="G94" s="63"/>
      <c r="H94" s="64">
        <f>ROUND(F60/H86,2)</f>
        <v>827146</v>
      </c>
      <c r="I94" s="65"/>
      <c r="J94" s="64">
        <f t="shared" si="1"/>
        <v>827146</v>
      </c>
      <c r="K94" s="65"/>
    </row>
    <row r="95" spans="1:12" s="7" customFormat="1" ht="37.5" customHeight="1" x14ac:dyDescent="0.2">
      <c r="A95" s="30"/>
      <c r="B95" s="29" t="s">
        <v>106</v>
      </c>
      <c r="C95" s="29" t="s">
        <v>92</v>
      </c>
      <c r="D95" s="49" t="s">
        <v>90</v>
      </c>
      <c r="E95" s="49"/>
      <c r="F95" s="62"/>
      <c r="G95" s="63"/>
      <c r="H95" s="64">
        <f>ROUND(F62/H87,2)</f>
        <v>250161</v>
      </c>
      <c r="I95" s="65"/>
      <c r="J95" s="64">
        <f t="shared" si="1"/>
        <v>250161</v>
      </c>
      <c r="K95" s="65"/>
    </row>
    <row r="96" spans="1:12" s="7" customFormat="1" ht="36.75" customHeight="1" x14ac:dyDescent="0.2">
      <c r="A96" s="30"/>
      <c r="B96" s="29" t="s">
        <v>107</v>
      </c>
      <c r="C96" s="29" t="s">
        <v>92</v>
      </c>
      <c r="D96" s="49" t="s">
        <v>90</v>
      </c>
      <c r="E96" s="49"/>
      <c r="F96" s="62">
        <f>(140000+150000+108620+30630+161200+14810+712828+237658+66500+796421.72+44539+299998+145400)/13</f>
        <v>223738.8246153846</v>
      </c>
      <c r="G96" s="63"/>
      <c r="H96" s="64"/>
      <c r="I96" s="65"/>
      <c r="J96" s="64">
        <f t="shared" si="1"/>
        <v>223738.8246153846</v>
      </c>
      <c r="K96" s="65"/>
    </row>
    <row r="97" spans="1:11" s="7" customFormat="1" ht="56.25" customHeight="1" x14ac:dyDescent="0.2">
      <c r="A97" s="35"/>
      <c r="B97" s="29" t="s">
        <v>108</v>
      </c>
      <c r="C97" s="29" t="s">
        <v>92</v>
      </c>
      <c r="D97" s="49" t="s">
        <v>90</v>
      </c>
      <c r="E97" s="49"/>
      <c r="F97" s="62">
        <f>(8948682.65-510329+13000)/24</f>
        <v>352139.73541666666</v>
      </c>
      <c r="G97" s="63"/>
      <c r="H97" s="64"/>
      <c r="I97" s="65"/>
      <c r="J97" s="64">
        <f t="shared" si="1"/>
        <v>352139.73541666666</v>
      </c>
      <c r="K97" s="65"/>
    </row>
    <row r="98" spans="1:11" s="7" customFormat="1" ht="45" customHeight="1" x14ac:dyDescent="0.2">
      <c r="A98" s="35"/>
      <c r="B98" s="29" t="s">
        <v>109</v>
      </c>
      <c r="C98" s="29" t="s">
        <v>92</v>
      </c>
      <c r="D98" s="49" t="s">
        <v>90</v>
      </c>
      <c r="E98" s="49"/>
      <c r="F98" s="62">
        <f>(5630000+3811350.34)/F89</f>
        <v>349679.64222222223</v>
      </c>
      <c r="G98" s="63"/>
      <c r="H98" s="64"/>
      <c r="I98" s="65"/>
      <c r="J98" s="64">
        <f t="shared" si="1"/>
        <v>349679.64222222223</v>
      </c>
      <c r="K98" s="65"/>
    </row>
    <row r="99" spans="1:11" s="7" customFormat="1" ht="21.75" customHeight="1" x14ac:dyDescent="0.2">
      <c r="A99" s="36">
        <v>4</v>
      </c>
      <c r="B99" s="37" t="s">
        <v>110</v>
      </c>
      <c r="C99" s="38"/>
      <c r="D99" s="66"/>
      <c r="E99" s="66"/>
      <c r="F99" s="56"/>
      <c r="G99" s="57"/>
      <c r="H99" s="67"/>
      <c r="I99" s="68"/>
      <c r="J99" s="69"/>
      <c r="K99" s="70"/>
    </row>
    <row r="100" spans="1:11" ht="19.5" customHeight="1" x14ac:dyDescent="0.2">
      <c r="A100" s="28"/>
      <c r="B100" s="29" t="s">
        <v>111</v>
      </c>
      <c r="C100" s="29" t="s">
        <v>87</v>
      </c>
      <c r="D100" s="49" t="s">
        <v>112</v>
      </c>
      <c r="E100" s="49"/>
      <c r="F100" s="60">
        <v>1708</v>
      </c>
      <c r="G100" s="61"/>
      <c r="H100" s="60"/>
      <c r="I100" s="61"/>
      <c r="J100" s="60">
        <f>F100+H100</f>
        <v>1708</v>
      </c>
      <c r="K100" s="61"/>
    </row>
    <row r="101" spans="1:11" ht="21.75" customHeight="1" x14ac:dyDescent="0.2">
      <c r="A101" s="28"/>
      <c r="B101" s="29" t="s">
        <v>113</v>
      </c>
      <c r="C101" s="29" t="s">
        <v>114</v>
      </c>
      <c r="D101" s="49" t="s">
        <v>112</v>
      </c>
      <c r="E101" s="49"/>
      <c r="F101" s="54">
        <v>9</v>
      </c>
      <c r="G101" s="55"/>
      <c r="H101" s="52"/>
      <c r="I101" s="53"/>
      <c r="J101" s="54">
        <f>F101+H101</f>
        <v>9</v>
      </c>
      <c r="K101" s="55"/>
    </row>
    <row r="102" spans="1:11" ht="22.5" customHeight="1" x14ac:dyDescent="0.2">
      <c r="A102" s="28"/>
      <c r="B102" s="29" t="s">
        <v>115</v>
      </c>
      <c r="C102" s="29" t="s">
        <v>114</v>
      </c>
      <c r="D102" s="49" t="s">
        <v>112</v>
      </c>
      <c r="E102" s="49"/>
      <c r="F102" s="52">
        <v>2</v>
      </c>
      <c r="G102" s="53"/>
      <c r="H102" s="54"/>
      <c r="I102" s="55"/>
      <c r="J102" s="54">
        <f>F102+H102</f>
        <v>2</v>
      </c>
      <c r="K102" s="55"/>
    </row>
    <row r="103" spans="1:11" ht="24" customHeight="1" x14ac:dyDescent="0.2">
      <c r="A103" s="27"/>
      <c r="B103" s="29" t="s">
        <v>116</v>
      </c>
      <c r="C103" s="29" t="s">
        <v>114</v>
      </c>
      <c r="D103" s="49" t="s">
        <v>90</v>
      </c>
      <c r="E103" s="49"/>
      <c r="F103" s="56"/>
      <c r="G103" s="57"/>
      <c r="H103" s="58">
        <v>-50.4</v>
      </c>
      <c r="I103" s="59"/>
      <c r="J103" s="58">
        <f>F103+H103</f>
        <v>-50.4</v>
      </c>
      <c r="K103" s="59"/>
    </row>
    <row r="104" spans="1:11" ht="21" customHeight="1" x14ac:dyDescent="0.2">
      <c r="A104" s="27"/>
      <c r="B104" s="29" t="s">
        <v>117</v>
      </c>
      <c r="C104" s="29" t="s">
        <v>114</v>
      </c>
      <c r="D104" s="49" t="s">
        <v>90</v>
      </c>
      <c r="E104" s="49"/>
      <c r="F104" s="50">
        <v>89.5</v>
      </c>
      <c r="G104" s="51"/>
      <c r="H104" s="50"/>
      <c r="I104" s="51"/>
      <c r="J104" s="50">
        <v>89.5</v>
      </c>
      <c r="K104" s="51"/>
    </row>
    <row r="105" spans="1:11" s="39" customFormat="1" ht="23.25" customHeight="1" x14ac:dyDescent="0.25">
      <c r="A105" s="45" t="s">
        <v>118</v>
      </c>
      <c r="B105" s="45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s="39" customFormat="1" ht="15.75" customHeight="1" x14ac:dyDescent="0.25">
      <c r="A106" s="40"/>
      <c r="B106" s="10"/>
      <c r="C106" s="10"/>
      <c r="D106" s="10"/>
      <c r="E106" s="41"/>
      <c r="F106" s="10"/>
      <c r="G106" s="10"/>
      <c r="H106" s="48" t="s">
        <v>119</v>
      </c>
      <c r="I106" s="48"/>
      <c r="J106" s="48"/>
      <c r="K106" s="48"/>
    </row>
    <row r="107" spans="1:11" s="39" customFormat="1" ht="54" customHeight="1" x14ac:dyDescent="0.25">
      <c r="A107" s="45" t="s">
        <v>120</v>
      </c>
      <c r="B107" s="45"/>
      <c r="C107" s="10"/>
      <c r="D107" s="10"/>
      <c r="E107" s="42" t="s">
        <v>121</v>
      </c>
      <c r="F107" s="43"/>
      <c r="G107" s="43"/>
      <c r="H107" s="46" t="s">
        <v>122</v>
      </c>
      <c r="I107" s="46"/>
      <c r="J107" s="46"/>
      <c r="K107" s="46"/>
    </row>
    <row r="108" spans="1:11" s="39" customFormat="1" ht="28.5" customHeight="1" x14ac:dyDescent="0.25">
      <c r="A108" s="45" t="s">
        <v>123</v>
      </c>
      <c r="B108" s="45"/>
      <c r="C108" s="10"/>
      <c r="D108" s="10"/>
      <c r="E108" s="10"/>
      <c r="F108" s="10"/>
      <c r="G108" s="10"/>
      <c r="H108" s="47"/>
      <c r="I108" s="47"/>
      <c r="J108" s="47"/>
      <c r="K108" s="47"/>
    </row>
    <row r="109" spans="1:11" s="39" customFormat="1" ht="20.25" customHeight="1" x14ac:dyDescent="0.25">
      <c r="A109" s="40"/>
      <c r="B109" s="10"/>
      <c r="C109" s="10"/>
      <c r="D109" s="10"/>
      <c r="E109" s="41"/>
      <c r="F109" s="10"/>
      <c r="G109" s="10"/>
      <c r="H109" s="48" t="s">
        <v>124</v>
      </c>
      <c r="I109" s="48"/>
      <c r="J109" s="48"/>
      <c r="K109" s="48"/>
    </row>
    <row r="110" spans="1:11" s="39" customFormat="1" ht="34.5" customHeight="1" x14ac:dyDescent="0.2">
      <c r="A110" s="40" t="s">
        <v>125</v>
      </c>
      <c r="B110" s="10"/>
      <c r="C110" s="40"/>
      <c r="D110" s="10"/>
      <c r="E110" s="42" t="s">
        <v>121</v>
      </c>
      <c r="F110" s="42"/>
      <c r="G110" s="43"/>
      <c r="H110" s="46" t="s">
        <v>122</v>
      </c>
      <c r="I110" s="46"/>
      <c r="J110" s="46"/>
      <c r="K110" s="46"/>
    </row>
    <row r="111" spans="1:11" ht="15.75" x14ac:dyDescent="0.2">
      <c r="B111" s="44" t="s">
        <v>126</v>
      </c>
    </row>
    <row r="112" spans="1:11" x14ac:dyDescent="0.2">
      <c r="B112" s="1" t="s">
        <v>127</v>
      </c>
    </row>
  </sheetData>
  <mergeCells count="257">
    <mergeCell ref="B6:C6"/>
    <mergeCell ref="E6:F6"/>
    <mergeCell ref="G6:K6"/>
    <mergeCell ref="A7:K7"/>
    <mergeCell ref="A8:K8"/>
    <mergeCell ref="A9:K9"/>
    <mergeCell ref="H1:L1"/>
    <mergeCell ref="H2:L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A31:K31"/>
    <mergeCell ref="A32:K32"/>
    <mergeCell ref="A33:K33"/>
    <mergeCell ref="A22:K22"/>
    <mergeCell ref="A23:K23"/>
    <mergeCell ref="A24:K24"/>
    <mergeCell ref="A25:J25"/>
    <mergeCell ref="A26:J26"/>
    <mergeCell ref="A27:K27"/>
    <mergeCell ref="A40:K40"/>
    <mergeCell ref="A41:K41"/>
    <mergeCell ref="A42:K42"/>
    <mergeCell ref="B44:H44"/>
    <mergeCell ref="B45:H45"/>
    <mergeCell ref="A47:K47"/>
    <mergeCell ref="A34:K34"/>
    <mergeCell ref="A35:K35"/>
    <mergeCell ref="A36:K36"/>
    <mergeCell ref="A37:K37"/>
    <mergeCell ref="A38:K38"/>
    <mergeCell ref="A39:K39"/>
    <mergeCell ref="A49:K49"/>
    <mergeCell ref="B51:H51"/>
    <mergeCell ref="B52:H52"/>
    <mergeCell ref="A54:H54"/>
    <mergeCell ref="A55:I55"/>
    <mergeCell ref="B56:C56"/>
    <mergeCell ref="D56:E56"/>
    <mergeCell ref="F56:G56"/>
    <mergeCell ref="H56:I56"/>
    <mergeCell ref="B58:C58"/>
    <mergeCell ref="D58:E58"/>
    <mergeCell ref="F58:G58"/>
    <mergeCell ref="H58:I58"/>
    <mergeCell ref="N58:O58"/>
    <mergeCell ref="P58:Q58"/>
    <mergeCell ref="N56:O56"/>
    <mergeCell ref="P56:Q56"/>
    <mergeCell ref="B57:C57"/>
    <mergeCell ref="D57:E57"/>
    <mergeCell ref="F57:G57"/>
    <mergeCell ref="H57:I57"/>
    <mergeCell ref="N57:O57"/>
    <mergeCell ref="P57:Q57"/>
    <mergeCell ref="B60:C60"/>
    <mergeCell ref="D60:E60"/>
    <mergeCell ref="F60:G60"/>
    <mergeCell ref="H60:I60"/>
    <mergeCell ref="N60:O60"/>
    <mergeCell ref="P60:Q60"/>
    <mergeCell ref="B59:C59"/>
    <mergeCell ref="D59:E59"/>
    <mergeCell ref="F59:G59"/>
    <mergeCell ref="H59:I59"/>
    <mergeCell ref="N59:O59"/>
    <mergeCell ref="P59:Q59"/>
    <mergeCell ref="P61:Q61"/>
    <mergeCell ref="B62:C62"/>
    <mergeCell ref="D62:E62"/>
    <mergeCell ref="F62:G62"/>
    <mergeCell ref="H62:I62"/>
    <mergeCell ref="N62:O62"/>
    <mergeCell ref="P62:Q62"/>
    <mergeCell ref="B61:C61"/>
    <mergeCell ref="D61:E61"/>
    <mergeCell ref="F61:G61"/>
    <mergeCell ref="H61:I61"/>
    <mergeCell ref="N61:O61"/>
    <mergeCell ref="A66:I66"/>
    <mergeCell ref="N63:O63"/>
    <mergeCell ref="P63:Q63"/>
    <mergeCell ref="A63:C63"/>
    <mergeCell ref="D63:E63"/>
    <mergeCell ref="F63:G63"/>
    <mergeCell ref="H63:I63"/>
    <mergeCell ref="A67:C67"/>
    <mergeCell ref="D67:E67"/>
    <mergeCell ref="F67:G67"/>
    <mergeCell ref="H67:I67"/>
    <mergeCell ref="A65:H65"/>
    <mergeCell ref="A70:C70"/>
    <mergeCell ref="D70:E70"/>
    <mergeCell ref="F70:G70"/>
    <mergeCell ref="H70:I70"/>
    <mergeCell ref="A72:H72"/>
    <mergeCell ref="A68:C68"/>
    <mergeCell ref="D68:E68"/>
    <mergeCell ref="F68:G68"/>
    <mergeCell ref="H68:I68"/>
    <mergeCell ref="A69:C69"/>
    <mergeCell ref="D69:E69"/>
    <mergeCell ref="F69:G69"/>
    <mergeCell ref="H69:I69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86:E86"/>
    <mergeCell ref="F86:G86"/>
    <mergeCell ref="H86:I86"/>
    <mergeCell ref="J86:K86"/>
    <mergeCell ref="D87:E87"/>
    <mergeCell ref="F87:G87"/>
    <mergeCell ref="H87:I87"/>
    <mergeCell ref="J87:K87"/>
    <mergeCell ref="D84:E84"/>
    <mergeCell ref="F84:G84"/>
    <mergeCell ref="H84:I84"/>
    <mergeCell ref="J84:K84"/>
    <mergeCell ref="D85:E85"/>
    <mergeCell ref="F85:G85"/>
    <mergeCell ref="H85:I85"/>
    <mergeCell ref="J85:K85"/>
    <mergeCell ref="D90:E90"/>
    <mergeCell ref="F90:G90"/>
    <mergeCell ref="H90:I90"/>
    <mergeCell ref="J90:K90"/>
    <mergeCell ref="D91:E91"/>
    <mergeCell ref="F91:G91"/>
    <mergeCell ref="H91:I91"/>
    <mergeCell ref="J91:K91"/>
    <mergeCell ref="D88:E88"/>
    <mergeCell ref="F88:G88"/>
    <mergeCell ref="H88:I88"/>
    <mergeCell ref="J88:K88"/>
    <mergeCell ref="D89:E89"/>
    <mergeCell ref="F89:G89"/>
    <mergeCell ref="H89:I89"/>
    <mergeCell ref="J89:K89"/>
    <mergeCell ref="D94:E94"/>
    <mergeCell ref="F94:G94"/>
    <mergeCell ref="H94:I94"/>
    <mergeCell ref="J94:K94"/>
    <mergeCell ref="D95:E95"/>
    <mergeCell ref="F95:G95"/>
    <mergeCell ref="H95:I95"/>
    <mergeCell ref="J95:K95"/>
    <mergeCell ref="D92:E92"/>
    <mergeCell ref="F92:G92"/>
    <mergeCell ref="H92:I92"/>
    <mergeCell ref="J92:K92"/>
    <mergeCell ref="D93:E93"/>
    <mergeCell ref="F93:G93"/>
    <mergeCell ref="H93:I93"/>
    <mergeCell ref="J93:K93"/>
    <mergeCell ref="D98:E98"/>
    <mergeCell ref="F98:G98"/>
    <mergeCell ref="H98:I98"/>
    <mergeCell ref="J98:K98"/>
    <mergeCell ref="D99:E99"/>
    <mergeCell ref="F99:G99"/>
    <mergeCell ref="H99:I99"/>
    <mergeCell ref="J99:K99"/>
    <mergeCell ref="D96:E96"/>
    <mergeCell ref="F96:G96"/>
    <mergeCell ref="H96:I96"/>
    <mergeCell ref="J96:K96"/>
    <mergeCell ref="D97:E97"/>
    <mergeCell ref="F97:G97"/>
    <mergeCell ref="H97:I97"/>
    <mergeCell ref="J97:K97"/>
    <mergeCell ref="D102:E102"/>
    <mergeCell ref="F102:G102"/>
    <mergeCell ref="H102:I102"/>
    <mergeCell ref="J102:K102"/>
    <mergeCell ref="D103:E103"/>
    <mergeCell ref="F103:G103"/>
    <mergeCell ref="H103:I103"/>
    <mergeCell ref="J103:K103"/>
    <mergeCell ref="D100:E100"/>
    <mergeCell ref="F100:G100"/>
    <mergeCell ref="H100:I100"/>
    <mergeCell ref="J100:K100"/>
    <mergeCell ref="D101:E101"/>
    <mergeCell ref="F101:G101"/>
    <mergeCell ref="H101:I101"/>
    <mergeCell ref="J101:K101"/>
    <mergeCell ref="A107:B107"/>
    <mergeCell ref="H107:K107"/>
    <mergeCell ref="A108:B108"/>
    <mergeCell ref="H108:K108"/>
    <mergeCell ref="H109:K109"/>
    <mergeCell ref="H110:K110"/>
    <mergeCell ref="D104:E104"/>
    <mergeCell ref="F104:G104"/>
    <mergeCell ref="H104:I104"/>
    <mergeCell ref="J104:K104"/>
    <mergeCell ref="A105:B105"/>
    <mergeCell ref="H106:K106"/>
  </mergeCells>
  <pageMargins left="0.55118110236220474" right="0.39370078740157483" top="0.55118110236220474" bottom="0.55118110236220474" header="0.51181102362204722" footer="0.51181102362204722"/>
  <pageSetup paperSize="9" scale="51" fitToHeight="4" orientation="landscape" r:id="rId1"/>
  <rowBreaks count="2" manualBreakCount="2">
    <brk id="64" max="11" man="1"/>
    <brk id="9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1021</vt:lpstr>
      <vt:lpstr>'1021'!Область_друку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2023-01-03T06:43:32Z</dcterms:created>
  <dcterms:modified xsi:type="dcterms:W3CDTF">2023-01-03T11:47:33Z</dcterms:modified>
</cp:coreProperties>
</file>