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Вересень\1909\"/>
    </mc:Choice>
  </mc:AlternateContent>
  <bookViews>
    <workbookView xWindow="0" yWindow="0" windowWidth="28800" windowHeight="12435"/>
  </bookViews>
  <sheets>
    <sheet name="1021" sheetId="1" r:id="rId1"/>
  </sheets>
  <definedNames>
    <definedName name="_xlnm.Print_Area" localSheetId="0">'1021'!$A$1:$K$102</definedName>
  </definedNames>
  <calcPr calcId="152511"/>
</workbook>
</file>

<file path=xl/calcChain.xml><?xml version="1.0" encoding="utf-8"?>
<calcChain xmlns="http://schemas.openxmlformats.org/spreadsheetml/2006/main">
  <c r="J93" i="1" l="1"/>
  <c r="J92" i="1"/>
  <c r="J91" i="1"/>
  <c r="J90" i="1"/>
  <c r="F88" i="1"/>
  <c r="J88" i="1" s="1"/>
  <c r="F87" i="1"/>
  <c r="J87" i="1" s="1"/>
  <c r="H86" i="1"/>
  <c r="J86" i="1" s="1"/>
  <c r="J83" i="1"/>
  <c r="F80" i="1"/>
  <c r="J80" i="1" s="1"/>
  <c r="J79" i="1"/>
  <c r="H78" i="1"/>
  <c r="J78" i="1" s="1"/>
  <c r="J77" i="1"/>
  <c r="J75" i="1"/>
  <c r="J73" i="1"/>
  <c r="J72" i="1"/>
  <c r="J71" i="1"/>
  <c r="H71" i="1"/>
  <c r="F71" i="1"/>
  <c r="F84" i="1" s="1"/>
  <c r="J84" i="1" s="1"/>
  <c r="F70" i="1"/>
  <c r="J69" i="1"/>
  <c r="J68" i="1"/>
  <c r="H54" i="1"/>
  <c r="F53" i="1"/>
  <c r="H53" i="1" s="1"/>
  <c r="F52" i="1"/>
  <c r="H52" i="1" s="1"/>
  <c r="D51" i="1"/>
  <c r="F50" i="1"/>
  <c r="D50" i="1"/>
  <c r="D55" i="1" l="1"/>
  <c r="D61" i="1" s="1"/>
  <c r="J70" i="1"/>
  <c r="H50" i="1"/>
  <c r="F55" i="1"/>
  <c r="F61" i="1" s="1"/>
  <c r="D62" i="1"/>
  <c r="F82" i="1" s="1"/>
  <c r="H51" i="1"/>
  <c r="H55" i="1" s="1"/>
  <c r="H85" i="1"/>
  <c r="J85" i="1" s="1"/>
  <c r="F62" i="1" l="1"/>
  <c r="H82" i="1" s="1"/>
  <c r="H61" i="1"/>
  <c r="H62" i="1" s="1"/>
  <c r="J82" i="1"/>
</calcChain>
</file>

<file path=xl/sharedStrings.xml><?xml version="1.0" encoding="utf-8"?>
<sst xmlns="http://schemas.openxmlformats.org/spreadsheetml/2006/main" count="167" uniqueCount="118">
  <si>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</si>
  <si>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</si>
  <si>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</si>
  <si>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</si>
  <si>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</si>
  <si>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</si>
  <si>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</si>
  <si>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</si>
  <si>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</si>
  <si>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</si>
  <si>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</si>
  <si>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загальної середньої освіти закладами загальної середньої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</si>
  <si>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</si>
  <si>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- 428 675 475,43 гривень, у тому числі загального фонду — 354 199 972,43 гривень та спеціального фонду — 74 475 503,00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</si>
  <si>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</si>
  <si>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</si>
  <si>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</si>
  <si>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</si>
  <si>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 № 2145- VІІI від 05.09.2017 року “Про освіту”   (із змінами і доповненнями)</t>
  </si>
  <si>
    <t>Закон України № 463-IX від 16.01.2020 року “Про загальну середню освіту”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</si>
  <si>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</si>
  <si>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</si>
  <si>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</si>
  <si>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</si>
  <si>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</si>
  <si>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</si>
  <si>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</si>
  <si>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</si>
  <si>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№ 305 від 24.03.2021 року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</si>
  <si>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Рішення тридцять другої сесії місько ради №9 від 26.06.2019 року "Про затвердження Програми бюджетування за участі громадськості (Бюджет участі) міста Хмельницького на 2020-2022 роки"  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</si>
  <si>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</si>
  <si>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</si>
  <si>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сесії Хмельницької міської ради № 3 від 09.03.2022 року "Про внесення змін до бюджету Хмельницької міської територіальної громади на 2022 рік"</t>
  </si>
  <si>
    <t>Рішення виконавчого комітету № 361  від 09.06.2022 року "Про внесення змін до бюджету Хмельницької міської територіальної громади на 2022 рік"</t>
  </si>
  <si>
    <t>Рішення виконавчого комітету № 416  від 23.06.2022 року "Про внесення змін до бюджету Хмельницької міської територіальної громади на 2022 рік"</t>
  </si>
  <si>
    <t>Рішення виконавчого комітету № 467  від 14.07.2022 року "Про внесення змін до бюджету Хмельницької міської територіальної громади на 2022 рік"</t>
  </si>
  <si>
    <t>Рішення виконавчого комітету № 520 від 28.07.2022 року "Про внесення змін до бюджету Хмельницької міської територіальної громади на 2022 рік"</t>
  </si>
  <si>
    <t>Рішення виконавчого комітету № 570  від 11.08.2022 року "Про внесення змін до бюджету Хмельницької міської територіальної громади на 2022 рік"</t>
  </si>
  <si>
    <t>Рішення виконавчого комітету № 607 від 25.08.2022 року "Про внесення змін до бюджету Хмельницької міської територіальної громади на 2022 рік"</t>
  </si>
  <si>
    <t>Рішення виконавчого комітету № 636 від 08.09.2022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</si>
  <si>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</si>
  <si>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</si>
  <si>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</si>
  <si>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</si>
  <si>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</si>
  <si>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</si>
  <si>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</si>
  <si>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</si>
  <si>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</si>
  <si>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</si>
  <si>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</si>
  <si>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</si>
  <si>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</si>
  <si>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</si>
  <si>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</si>
  <si>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</si>
  <si>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Проведення капітальних ремонтів</t>
  </si>
  <si>
    <t>Придбання предметів та обладнання довгострокового користування</t>
  </si>
  <si>
    <t>Реконструкція та реставрація, будівництво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</si>
  <si>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</si>
  <si>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</si>
  <si>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</si>
  <si>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</si>
  <si>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</si>
  <si>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</si>
  <si>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</si>
  <si>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</si>
  <si>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</si>
  <si>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</si>
  <si>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</si>
  <si>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</si>
  <si>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</si>
  <si>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</si>
  <si>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</si>
  <si>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</si>
  <si>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</si>
  <si>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</si>
  <si>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</si>
  <si>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</si>
  <si>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</si>
  <si>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</si>
  <si>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</si>
  <si>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</si>
  <si>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учня 1- 4 класів</t>
  </si>
  <si>
    <t>грн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</si>
  <si>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</si>
  <si>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№ 7 від 15.12.2021 року. Рішення виконавчого комітету № 520 від 28.07.2022 року.</t>
  </si>
  <si>
    <t>Кількість закладів, в яких буде проведена реконструкція будівлі</t>
  </si>
  <si>
    <t xml:space="preserve">Рішення сесії Хмельницької міської ради № 7 від 15.12.2021 року </t>
  </si>
  <si>
    <t>Кількість закладів, в яких будуть проведені поточні ремонти в тому числі споруд цивільного захисту (укриття, бомбосховища тощо)</t>
  </si>
  <si>
    <t>Рішення сесії Хмельницької міської ради № 7 від 15.12.2021 року. Рішення виконавчого комітету № 361  від 09.06.2022 року. Рішення виконавчого комітету № 416 від 23.06.2022 року. Рішення виконавчого комітету № 467  від 14.07.2022 року. Рішення виконавчого комітету № 570  від 11.08.2022 року. Рішення виконавчого комітету № 636 від 08.09.2022 року.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</si>
  <si>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</si>
  <si>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</si>
  <si>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</si>
  <si>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</si>
  <si>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</si>
  <si>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реконструкцію будівлі одного навчального закладу загальної середньої освіти</t>
  </si>
  <si>
    <t xml:space="preserve">Середні витрати на проведення поточного ремонту одного навчального закладу загальної середньої освіти </t>
  </si>
  <si>
    <t>Середні витрати на виконання поточних ремонтів споруд цивільного захисту (укриття, бомбосховища тощо), придбання будівельних матеріалів, інвентарю та інструментів для проведення ремонтних робіт господарським способом.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</si>
  <si>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</si>
  <si>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</si>
  <si>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</si>
  <si>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</si>
  <si>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</si>
  <si>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</si>
  <si>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</si>
  <si>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</si>
  <si>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</si>
  <si>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</si>
  <si>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</si>
  <si>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</si>
  <si>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</si>
  <si>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</si>
  <si>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</si>
  <si>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</si>
  <si>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</si>
  <si>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</si>
  <si>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15 вересня 2022 року № 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</si>
</sst>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\ _₴"/>
    <numFmt numFmtId="167" formatCode="#,##0.0\ _₴"/>
  </numFmts>
  <fonts count="2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 shrinkToFit="1"/>
    </xf>
    <xf numFmtId="3" fontId="7" fillId="0" borderId="0" xfId="1" applyNumberFormat="1" applyFont="1" applyFill="1" applyBorder="1" applyAlignment="1">
      <alignment horizontal="center" vertical="center" wrapText="1" shrinkToFit="1"/>
    </xf>
    <xf numFmtId="1" fontId="7" fillId="0" borderId="1" xfId="1" applyNumberFormat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1" fontId="12" fillId="0" borderId="2" xfId="1" applyNumberFormat="1" applyFont="1" applyFill="1" applyBorder="1" applyAlignment="1">
      <alignment horizontal="center" vertical="center" wrapText="1" shrinkToFit="1"/>
    </xf>
    <xf numFmtId="1" fontId="12" fillId="0" borderId="0" xfId="1" applyNumberFormat="1" applyFont="1" applyFill="1" applyBorder="1" applyAlignment="1">
      <alignment vertical="center" wrapText="1" shrinkToFi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vertical="center" wrapText="1" shrinkToFit="1"/>
    </xf>
    <xf numFmtId="4" fontId="7" fillId="0" borderId="0" xfId="1" applyNumberFormat="1" applyFont="1" applyFill="1" applyBorder="1" applyAlignment="1">
      <alignment horizontal="center" vertical="center" wrapText="1" shrinkToFit="1"/>
    </xf>
    <xf numFmtId="0" fontId="13" fillId="0" borderId="0" xfId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2" xfId="1" applyNumberFormat="1" applyFont="1" applyFill="1" applyBorder="1" applyAlignment="1">
      <alignment horizontal="center" vertical="center" wrapText="1" shrinkToFit="1"/>
    </xf>
    <xf numFmtId="0" fontId="15" fillId="0" borderId="0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1" fontId="12" fillId="0" borderId="2" xfId="1" applyNumberFormat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right" vertical="center" wrapText="1"/>
    </xf>
    <xf numFmtId="4" fontId="7" fillId="0" borderId="2" xfId="1" applyNumberFormat="1" applyFont="1" applyFill="1" applyBorder="1" applyAlignment="1">
      <alignment horizontal="right" vertical="center" wrapText="1" shrinkToFit="1"/>
    </xf>
    <xf numFmtId="4" fontId="2" fillId="0" borderId="2" xfId="1" applyNumberFormat="1" applyFont="1" applyFill="1" applyBorder="1" applyAlignment="1">
      <alignment horizontal="right" vertical="center" wrapText="1" shrinkToFit="1"/>
    </xf>
    <xf numFmtId="0" fontId="7" fillId="0" borderId="2" xfId="1" applyFont="1" applyFill="1" applyBorder="1" applyAlignment="1">
      <alignment horizontal="righ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2" fillId="0" borderId="9" xfId="1" applyNumberFormat="1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" fontId="7" fillId="0" borderId="2" xfId="1" applyNumberFormat="1" applyFont="1" applyFill="1" applyBorder="1" applyAlignment="1">
      <alignment vertical="center" wrapText="1" shrinkToFit="1"/>
    </xf>
    <xf numFmtId="0" fontId="7" fillId="0" borderId="2" xfId="1" applyFont="1" applyFill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164" fontId="2" fillId="0" borderId="2" xfId="1" applyNumberFormat="1" applyFont="1" applyFill="1" applyBorder="1" applyAlignment="1">
      <alignment horizontal="center" vertical="center" wrapText="1" shrinkToFit="1"/>
    </xf>
    <xf numFmtId="165" fontId="7" fillId="0" borderId="3" xfId="1" applyNumberFormat="1" applyFont="1" applyFill="1" applyBorder="1" applyAlignment="1">
      <alignment horizontal="center" vertical="center" wrapText="1" shrinkToFit="1"/>
    </xf>
    <xf numFmtId="165" fontId="7" fillId="0" borderId="5" xfId="1" applyNumberFormat="1" applyFont="1" applyFill="1" applyBorder="1" applyAlignment="1">
      <alignment horizontal="center" vertical="center" wrapText="1" shrinkToFi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center" wrapText="1"/>
    </xf>
    <xf numFmtId="167" fontId="13" fillId="0" borderId="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 shrinkToFit="1"/>
    </xf>
    <xf numFmtId="164" fontId="7" fillId="0" borderId="5" xfId="1" applyNumberFormat="1" applyFont="1" applyFill="1" applyBorder="1" applyAlignment="1">
      <alignment horizontal="center" vertical="center" wrapText="1" shrinkToFi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 shrinkToFit="1"/>
    </xf>
    <xf numFmtId="165" fontId="2" fillId="0" borderId="5" xfId="1" applyNumberFormat="1" applyFont="1" applyFill="1" applyBorder="1" applyAlignment="1">
      <alignment horizontal="center" vertical="center" wrapText="1" shrinkToFi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164" fontId="13" fillId="0" borderId="3" xfId="1" applyNumberFormat="1" applyFont="1" applyFill="1" applyBorder="1" applyAlignment="1">
      <alignment horizontal="center" vertical="center" wrapText="1" shrinkToFit="1"/>
    </xf>
    <xf numFmtId="164" fontId="13" fillId="0" borderId="5" xfId="1" applyNumberFormat="1" applyFont="1" applyFill="1" applyBorder="1" applyAlignment="1">
      <alignment horizontal="center" vertical="center" wrapText="1" shrinkToFit="1"/>
    </xf>
    <xf numFmtId="164" fontId="13" fillId="0" borderId="3" xfId="1" applyNumberFormat="1" applyFont="1" applyFill="1" applyBorder="1" applyAlignment="1">
      <alignment horizontal="center" vertical="center" wrapText="1"/>
    </xf>
    <xf numFmtId="164" fontId="13" fillId="0" borderId="5" xfId="1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center" vertical="center" wrapText="1" shrinkToFit="1"/>
    </xf>
    <xf numFmtId="164" fontId="14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 shrinkToFit="1"/>
    </xf>
    <xf numFmtId="167" fontId="2" fillId="0" borderId="5" xfId="1" applyNumberFormat="1" applyFont="1" applyFill="1" applyBorder="1" applyAlignment="1">
      <alignment horizontal="center" vertical="center" wrapText="1" shrinkToFit="1"/>
    </xf>
    <xf numFmtId="0" fontId="8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02"/>
  <sheetViews>
    <sheetView tabSelected="1" view="pageBreakPreview" topLeftCell="A79" zoomScale="70" zoomScaleNormal="70" zoomScaleSheetLayoutView="70" workbookViewId="0">
      <selection activeCell="O4" sqref="O4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1.332031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6384" width="9.33203125" style="1"/>
  </cols>
  <sheetData>
    <row r="1" spans="1:11" ht="111" customHeight="1" x14ac:dyDescent="0.25">
      <c r="B1" s="2"/>
      <c r="C1" s="2"/>
      <c r="D1" s="2"/>
      <c r="E1" s="2"/>
      <c r="F1" s="2"/>
      <c r="G1" s="3"/>
      <c r="H1" s="45" t="s">
        <v>0</v>
      </c>
      <c r="I1" s="45"/>
      <c r="J1" s="45"/>
      <c r="K1" s="45"/>
    </row>
    <row r="2" spans="1:11" ht="127.5" customHeight="1" x14ac:dyDescent="0.2">
      <c r="B2" s="2"/>
      <c r="C2" s="2"/>
      <c r="D2" s="2"/>
      <c r="E2" s="2"/>
      <c r="F2" s="2"/>
      <c r="G2" s="4"/>
      <c r="H2" s="46" t="s">
        <v>117</v>
      </c>
      <c r="I2" s="46"/>
      <c r="J2" s="46"/>
      <c r="K2" s="46"/>
    </row>
    <row r="3" spans="1:11" ht="47.25" customHeight="1" x14ac:dyDescent="0.2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11" customHeight="1" x14ac:dyDescent="0.2">
      <c r="A4" s="5" t="s">
        <v>2</v>
      </c>
      <c r="B4" s="49" t="s">
        <v>3</v>
      </c>
      <c r="C4" s="49"/>
      <c r="D4" s="49"/>
      <c r="E4" s="49"/>
      <c r="F4" s="49"/>
      <c r="G4" s="50" t="s">
        <v>4</v>
      </c>
      <c r="H4" s="50"/>
      <c r="I4" s="50"/>
      <c r="J4" s="50"/>
      <c r="K4" s="50"/>
    </row>
    <row r="5" spans="1:11" ht="97.5" customHeight="1" x14ac:dyDescent="0.2">
      <c r="A5" s="4" t="s">
        <v>5</v>
      </c>
      <c r="B5" s="50" t="s">
        <v>6</v>
      </c>
      <c r="C5" s="49"/>
      <c r="D5" s="49"/>
      <c r="E5" s="49"/>
      <c r="F5" s="49"/>
      <c r="G5" s="49" t="s">
        <v>7</v>
      </c>
      <c r="H5" s="49"/>
      <c r="I5" s="49"/>
      <c r="J5" s="49"/>
      <c r="K5" s="49"/>
    </row>
    <row r="6" spans="1:11" ht="150.75" customHeight="1" x14ac:dyDescent="0.2">
      <c r="A6" s="4" t="s">
        <v>8</v>
      </c>
      <c r="B6" s="50" t="s">
        <v>9</v>
      </c>
      <c r="C6" s="49"/>
      <c r="D6" s="6" t="s">
        <v>10</v>
      </c>
      <c r="E6" s="55" t="s">
        <v>11</v>
      </c>
      <c r="F6" s="49"/>
      <c r="G6" s="50" t="s">
        <v>12</v>
      </c>
      <c r="H6" s="49"/>
      <c r="I6" s="49"/>
      <c r="J6" s="49"/>
      <c r="K6" s="49"/>
    </row>
    <row r="7" spans="1:11" s="7" customFormat="1" ht="34.5" customHeight="1" x14ac:dyDescent="0.2">
      <c r="A7" s="46" t="s">
        <v>13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ht="18" customHeight="1" x14ac:dyDescent="0.2">
      <c r="A8" s="56" t="s">
        <v>14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33" customHeight="1" x14ac:dyDescent="0.2">
      <c r="A9" s="51" t="s">
        <v>15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ht="25.5" customHeight="1" x14ac:dyDescent="0.2">
      <c r="A10" s="51" t="s">
        <v>16</v>
      </c>
      <c r="B10" s="51"/>
      <c r="C10" s="51"/>
      <c r="D10" s="51"/>
      <c r="E10" s="51"/>
      <c r="F10" s="51"/>
      <c r="G10" s="51"/>
      <c r="H10" s="51"/>
      <c r="I10" s="51"/>
      <c r="J10" s="8"/>
      <c r="K10" s="8"/>
    </row>
    <row r="11" spans="1:11" ht="25.5" customHeight="1" x14ac:dyDescent="0.2">
      <c r="A11" s="51" t="s">
        <v>17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ht="25.5" customHeight="1" x14ac:dyDescent="0.2">
      <c r="A12" s="52" t="s">
        <v>18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25.5" customHeight="1" x14ac:dyDescent="0.2">
      <c r="A13" s="51" t="s">
        <v>19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25.5" customHeight="1" x14ac:dyDescent="0.2">
      <c r="A14" s="52" t="s">
        <v>20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25.5" customHeight="1" x14ac:dyDescent="0.2">
      <c r="A15" s="51" t="s">
        <v>21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1" ht="23.45" customHeight="1" x14ac:dyDescent="0.2">
      <c r="A16" s="51" t="s">
        <v>22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 ht="39" customHeight="1" x14ac:dyDescent="0.2">
      <c r="A17" s="51" t="s">
        <v>23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ht="34.5" customHeight="1" x14ac:dyDescent="0.2">
      <c r="A18" s="51" t="s">
        <v>24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ht="28.5" customHeight="1" x14ac:dyDescent="0.2">
      <c r="A19" s="51" t="s">
        <v>25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ht="39.75" customHeight="1" x14ac:dyDescent="0.2">
      <c r="A20" s="51" t="s">
        <v>26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ht="34.5" customHeight="1" x14ac:dyDescent="0.2">
      <c r="A21" s="51" t="s">
        <v>27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ht="24.6" customHeight="1" x14ac:dyDescent="0.2">
      <c r="A22" s="52" t="s">
        <v>28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1:11" ht="22.5" customHeight="1" x14ac:dyDescent="0.2">
      <c r="A23" s="51" t="s">
        <v>29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ht="24" customHeight="1" x14ac:dyDescent="0.2">
      <c r="A24" s="52" t="s">
        <v>30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1" ht="29.25" customHeight="1" x14ac:dyDescent="0.2">
      <c r="A25" s="52" t="s">
        <v>31</v>
      </c>
      <c r="B25" s="52"/>
      <c r="C25" s="52"/>
      <c r="D25" s="52"/>
      <c r="E25" s="52"/>
      <c r="F25" s="52"/>
      <c r="G25" s="52"/>
      <c r="H25" s="52"/>
      <c r="I25" s="52"/>
      <c r="J25" s="52"/>
      <c r="K25" s="9"/>
    </row>
    <row r="26" spans="1:11" ht="29.25" customHeight="1" x14ac:dyDescent="0.2">
      <c r="A26" s="52" t="s">
        <v>32</v>
      </c>
      <c r="B26" s="52"/>
      <c r="C26" s="52"/>
      <c r="D26" s="52"/>
      <c r="E26" s="52"/>
      <c r="F26" s="52"/>
      <c r="G26" s="52"/>
      <c r="H26" s="52"/>
      <c r="I26" s="52"/>
      <c r="J26" s="52"/>
      <c r="K26" s="9"/>
    </row>
    <row r="27" spans="1:11" ht="22.5" customHeight="1" x14ac:dyDescent="0.2">
      <c r="A27" s="52" t="s">
        <v>33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ht="22.5" customHeight="1" x14ac:dyDescent="0.2">
      <c r="A28" s="52" t="s">
        <v>34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ht="22.5" customHeight="1" x14ac:dyDescent="0.2">
      <c r="A29" s="52" t="s">
        <v>35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ht="22.5" customHeight="1" x14ac:dyDescent="0.2">
      <c r="A30" s="52" t="s">
        <v>36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1" ht="22.5" customHeight="1" x14ac:dyDescent="0.2">
      <c r="A31" s="52" t="s">
        <v>37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</row>
    <row r="32" spans="1:11" ht="22.5" customHeight="1" x14ac:dyDescent="0.2">
      <c r="A32" s="52" t="s">
        <v>38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ht="22.5" customHeight="1" x14ac:dyDescent="0.2">
      <c r="A33" s="52" t="s">
        <v>39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1" ht="28.5" customHeight="1" x14ac:dyDescent="0.2">
      <c r="A34" s="51" t="s">
        <v>40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9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29.25" customHeight="1" x14ac:dyDescent="0.2">
      <c r="A36" s="10" t="s">
        <v>41</v>
      </c>
      <c r="B36" s="57" t="s">
        <v>42</v>
      </c>
      <c r="C36" s="57"/>
      <c r="D36" s="57"/>
      <c r="E36" s="57"/>
      <c r="F36" s="57"/>
      <c r="G36" s="57"/>
      <c r="H36" s="57"/>
      <c r="I36" s="11"/>
      <c r="J36" s="11"/>
      <c r="K36" s="11"/>
    </row>
    <row r="37" spans="1:11" ht="33.75" customHeight="1" x14ac:dyDescent="0.2">
      <c r="A37" s="12">
        <v>1</v>
      </c>
      <c r="B37" s="58" t="s">
        <v>43</v>
      </c>
      <c r="C37" s="58"/>
      <c r="D37" s="58"/>
      <c r="E37" s="58"/>
      <c r="F37" s="58"/>
      <c r="G37" s="58"/>
      <c r="H37" s="58"/>
      <c r="I37" s="11"/>
      <c r="J37" s="11"/>
      <c r="K37" s="11"/>
    </row>
    <row r="38" spans="1:11" ht="12" customHeight="1" x14ac:dyDescent="0.2">
      <c r="A38" s="13"/>
      <c r="B38" s="5"/>
      <c r="C38" s="5"/>
      <c r="D38" s="5"/>
      <c r="E38" s="5"/>
      <c r="F38" s="5"/>
      <c r="G38" s="5"/>
      <c r="H38" s="5"/>
      <c r="I38" s="11"/>
      <c r="J38" s="11"/>
      <c r="K38" s="11"/>
    </row>
    <row r="39" spans="1:11" ht="27" customHeight="1" x14ac:dyDescent="0.2">
      <c r="A39" s="46" t="s">
        <v>44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</row>
    <row r="40" spans="1:11" ht="10.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28.5" customHeight="1" x14ac:dyDescent="0.2">
      <c r="A41" s="46" t="s">
        <v>45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11" ht="1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17.25" customHeight="1" x14ac:dyDescent="0.2">
      <c r="A43" s="10" t="s">
        <v>41</v>
      </c>
      <c r="B43" s="57" t="s">
        <v>46</v>
      </c>
      <c r="C43" s="57"/>
      <c r="D43" s="57"/>
      <c r="E43" s="57"/>
      <c r="F43" s="57"/>
      <c r="G43" s="57"/>
      <c r="H43" s="57"/>
      <c r="I43" s="11"/>
      <c r="J43" s="11"/>
      <c r="K43" s="11"/>
    </row>
    <row r="44" spans="1:11" ht="27.75" customHeight="1" x14ac:dyDescent="0.2">
      <c r="A44" s="14">
        <v>1</v>
      </c>
      <c r="B44" s="61" t="s">
        <v>47</v>
      </c>
      <c r="C44" s="62"/>
      <c r="D44" s="62"/>
      <c r="E44" s="62"/>
      <c r="F44" s="62"/>
      <c r="G44" s="62"/>
      <c r="H44" s="63"/>
      <c r="I44" s="11"/>
      <c r="J44" s="11"/>
      <c r="K44" s="11"/>
    </row>
    <row r="45" spans="1:11" ht="6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23.25" customHeight="1" x14ac:dyDescent="0.2">
      <c r="A46" s="46" t="s">
        <v>48</v>
      </c>
      <c r="B46" s="46"/>
      <c r="C46" s="46"/>
      <c r="D46" s="46"/>
      <c r="E46" s="46"/>
      <c r="F46" s="46"/>
      <c r="G46" s="46"/>
      <c r="H46" s="46"/>
      <c r="I46" s="11"/>
      <c r="J46" s="11"/>
      <c r="K46" s="11"/>
    </row>
    <row r="47" spans="1:11" ht="9.75" customHeight="1" x14ac:dyDescent="0.2">
      <c r="A47" s="64" t="s">
        <v>49</v>
      </c>
      <c r="B47" s="64"/>
      <c r="C47" s="64"/>
      <c r="D47" s="64"/>
      <c r="E47" s="64"/>
      <c r="F47" s="64"/>
      <c r="G47" s="64"/>
      <c r="H47" s="64"/>
      <c r="I47" s="64"/>
      <c r="J47" s="4"/>
      <c r="K47" s="4"/>
    </row>
    <row r="48" spans="1:11" s="17" customFormat="1" ht="31.5" customHeight="1" x14ac:dyDescent="0.2">
      <c r="A48" s="15" t="s">
        <v>41</v>
      </c>
      <c r="B48" s="57" t="s">
        <v>50</v>
      </c>
      <c r="C48" s="57"/>
      <c r="D48" s="57" t="s">
        <v>51</v>
      </c>
      <c r="E48" s="57"/>
      <c r="F48" s="57" t="s">
        <v>52</v>
      </c>
      <c r="G48" s="57"/>
      <c r="H48" s="57" t="s">
        <v>53</v>
      </c>
      <c r="I48" s="57"/>
      <c r="J48" s="16"/>
      <c r="K48" s="6"/>
    </row>
    <row r="49" spans="1:11" ht="21" customHeight="1" x14ac:dyDescent="0.2">
      <c r="A49" s="18">
        <v>1</v>
      </c>
      <c r="B49" s="60">
        <v>2</v>
      </c>
      <c r="C49" s="60"/>
      <c r="D49" s="60">
        <v>3</v>
      </c>
      <c r="E49" s="60"/>
      <c r="F49" s="60">
        <v>4</v>
      </c>
      <c r="G49" s="60"/>
      <c r="H49" s="60">
        <v>6</v>
      </c>
      <c r="I49" s="60"/>
      <c r="J49" s="19"/>
      <c r="K49" s="11"/>
    </row>
    <row r="50" spans="1:11" ht="23.25" customHeight="1" x14ac:dyDescent="0.2">
      <c r="A50" s="20">
        <v>1</v>
      </c>
      <c r="B50" s="58" t="s">
        <v>54</v>
      </c>
      <c r="C50" s="58"/>
      <c r="D50" s="65">
        <f>258862203+45733770+6628199-36490.7+(413527.73-4691376.08)+26200+(26513+177297.49+7364.62+142626.2+3519.52+3566.65)</f>
        <v>307296920.43000001</v>
      </c>
      <c r="E50" s="65"/>
      <c r="F50" s="66">
        <f>36108351-250161</f>
        <v>35858190</v>
      </c>
      <c r="G50" s="66"/>
      <c r="H50" s="65">
        <f>D50+F50</f>
        <v>343155110.43000001</v>
      </c>
      <c r="I50" s="65"/>
      <c r="J50" s="21"/>
      <c r="K50" s="11"/>
    </row>
    <row r="51" spans="1:11" ht="23.25" customHeight="1" x14ac:dyDescent="0.2">
      <c r="A51" s="20">
        <v>2</v>
      </c>
      <c r="B51" s="58" t="s">
        <v>55</v>
      </c>
      <c r="C51" s="58"/>
      <c r="D51" s="65">
        <f>46955765-26200-26513</f>
        <v>46903052</v>
      </c>
      <c r="E51" s="65"/>
      <c r="F51" s="66">
        <v>26683500</v>
      </c>
      <c r="G51" s="66"/>
      <c r="H51" s="65">
        <f t="shared" ref="H51:H54" si="0">D51+F51</f>
        <v>73586552</v>
      </c>
      <c r="I51" s="65"/>
      <c r="J51" s="21"/>
      <c r="K51" s="11"/>
    </row>
    <row r="52" spans="1:11" ht="23.25" customHeight="1" x14ac:dyDescent="0.2">
      <c r="A52" s="20">
        <v>3</v>
      </c>
      <c r="B52" s="58" t="s">
        <v>56</v>
      </c>
      <c r="C52" s="58"/>
      <c r="D52" s="67"/>
      <c r="E52" s="67"/>
      <c r="F52" s="66">
        <f>8109454-2000000+3623888</f>
        <v>9733342</v>
      </c>
      <c r="G52" s="66"/>
      <c r="H52" s="65">
        <f t="shared" si="0"/>
        <v>9733342</v>
      </c>
      <c r="I52" s="65"/>
      <c r="J52" s="21"/>
      <c r="K52" s="11"/>
    </row>
    <row r="53" spans="1:11" ht="21.75" customHeight="1" x14ac:dyDescent="0.2">
      <c r="A53" s="20">
        <v>4</v>
      </c>
      <c r="B53" s="58" t="s">
        <v>57</v>
      </c>
      <c r="C53" s="58"/>
      <c r="D53" s="67"/>
      <c r="E53" s="67"/>
      <c r="F53" s="66">
        <f>3950310-1000000-1000000</f>
        <v>1950310</v>
      </c>
      <c r="G53" s="66"/>
      <c r="H53" s="65">
        <f>D53+F53</f>
        <v>1950310</v>
      </c>
      <c r="I53" s="65"/>
      <c r="J53" s="21"/>
      <c r="K53" s="11"/>
    </row>
    <row r="54" spans="1:11" ht="23.25" customHeight="1" x14ac:dyDescent="0.2">
      <c r="A54" s="20">
        <v>5</v>
      </c>
      <c r="B54" s="58" t="s">
        <v>58</v>
      </c>
      <c r="C54" s="58"/>
      <c r="D54" s="67"/>
      <c r="E54" s="67"/>
      <c r="F54" s="66">
        <v>250161</v>
      </c>
      <c r="G54" s="66"/>
      <c r="H54" s="65">
        <f t="shared" si="0"/>
        <v>250161</v>
      </c>
      <c r="I54" s="65"/>
      <c r="J54" s="11"/>
      <c r="K54" s="11"/>
    </row>
    <row r="55" spans="1:11" ht="25.5" customHeight="1" x14ac:dyDescent="0.2">
      <c r="A55" s="68" t="s">
        <v>59</v>
      </c>
      <c r="B55" s="68"/>
      <c r="C55" s="68"/>
      <c r="D55" s="65">
        <f>SUM(D50:D54)</f>
        <v>354199972.43000001</v>
      </c>
      <c r="E55" s="65"/>
      <c r="F55" s="66">
        <f>SUM(F50:F54)</f>
        <v>74475503</v>
      </c>
      <c r="G55" s="66"/>
      <c r="H55" s="65">
        <f t="shared" ref="H55" si="1">SUM(H50:H54)</f>
        <v>428675475.43000001</v>
      </c>
      <c r="I55" s="65"/>
      <c r="J55" s="11"/>
      <c r="K55" s="11"/>
    </row>
    <row r="56" spans="1:11" ht="9" customHeight="1" x14ac:dyDescent="0.2">
      <c r="A56" s="11"/>
      <c r="B56" s="5"/>
      <c r="C56" s="11"/>
      <c r="D56" s="22"/>
      <c r="E56" s="22"/>
      <c r="F56" s="22"/>
      <c r="G56" s="22"/>
      <c r="H56" s="22"/>
      <c r="I56" s="22"/>
      <c r="J56" s="11"/>
      <c r="K56" s="11"/>
    </row>
    <row r="57" spans="1:11" ht="15.75" x14ac:dyDescent="0.2">
      <c r="A57" s="46" t="s">
        <v>60</v>
      </c>
      <c r="B57" s="46"/>
      <c r="C57" s="46"/>
      <c r="D57" s="46"/>
      <c r="E57" s="46"/>
      <c r="F57" s="46"/>
      <c r="G57" s="46"/>
      <c r="H57" s="46"/>
      <c r="I57" s="11"/>
      <c r="J57" s="11"/>
      <c r="K57" s="11"/>
    </row>
    <row r="58" spans="1:11" ht="16.5" customHeight="1" x14ac:dyDescent="0.2">
      <c r="A58" s="64" t="s">
        <v>49</v>
      </c>
      <c r="B58" s="64"/>
      <c r="C58" s="64"/>
      <c r="D58" s="64"/>
      <c r="E58" s="64"/>
      <c r="F58" s="64"/>
      <c r="G58" s="64"/>
      <c r="H58" s="64"/>
      <c r="I58" s="64"/>
      <c r="J58" s="4"/>
      <c r="K58" s="4"/>
    </row>
    <row r="59" spans="1:11" ht="24" customHeight="1" x14ac:dyDescent="0.2">
      <c r="A59" s="57" t="s">
        <v>61</v>
      </c>
      <c r="B59" s="57"/>
      <c r="C59" s="57"/>
      <c r="D59" s="57" t="s">
        <v>51</v>
      </c>
      <c r="E59" s="57"/>
      <c r="F59" s="57" t="s">
        <v>52</v>
      </c>
      <c r="G59" s="57"/>
      <c r="H59" s="57" t="s">
        <v>53</v>
      </c>
      <c r="I59" s="57"/>
      <c r="J59" s="11"/>
      <c r="K59" s="11"/>
    </row>
    <row r="60" spans="1:11" ht="16.5" customHeight="1" x14ac:dyDescent="0.2">
      <c r="A60" s="60">
        <v>1</v>
      </c>
      <c r="B60" s="60"/>
      <c r="C60" s="60"/>
      <c r="D60" s="60">
        <v>2</v>
      </c>
      <c r="E60" s="60"/>
      <c r="F60" s="60">
        <v>3</v>
      </c>
      <c r="G60" s="60"/>
      <c r="H60" s="60">
        <v>4</v>
      </c>
      <c r="I60" s="60"/>
      <c r="J60" s="11"/>
      <c r="K60" s="11"/>
    </row>
    <row r="61" spans="1:11" ht="25.5" customHeight="1" x14ac:dyDescent="0.2">
      <c r="A61" s="72" t="s">
        <v>62</v>
      </c>
      <c r="B61" s="73"/>
      <c r="C61" s="74"/>
      <c r="D61" s="75">
        <f>D55</f>
        <v>354199972.43000001</v>
      </c>
      <c r="E61" s="75"/>
      <c r="F61" s="75">
        <f>F55</f>
        <v>74475503</v>
      </c>
      <c r="G61" s="75"/>
      <c r="H61" s="75">
        <f>F61+D61</f>
        <v>428675475.43000001</v>
      </c>
      <c r="I61" s="75"/>
      <c r="J61" s="11"/>
      <c r="K61" s="11"/>
    </row>
    <row r="62" spans="1:11" s="7" customFormat="1" ht="24" customHeight="1" x14ac:dyDescent="0.2">
      <c r="A62" s="69" t="s">
        <v>59</v>
      </c>
      <c r="B62" s="70"/>
      <c r="C62" s="70"/>
      <c r="D62" s="71">
        <f>D61</f>
        <v>354199972.43000001</v>
      </c>
      <c r="E62" s="71"/>
      <c r="F62" s="71">
        <f t="shared" ref="F62" si="2">F61</f>
        <v>74475503</v>
      </c>
      <c r="G62" s="71"/>
      <c r="H62" s="71">
        <f t="shared" ref="H62" si="3">H61</f>
        <v>428675475.43000001</v>
      </c>
      <c r="I62" s="71"/>
      <c r="J62" s="23"/>
      <c r="K62" s="24"/>
    </row>
    <row r="63" spans="1:11" ht="15.75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ht="17.25" customHeight="1" x14ac:dyDescent="0.2">
      <c r="A64" s="46" t="s">
        <v>63</v>
      </c>
      <c r="B64" s="46"/>
      <c r="C64" s="46"/>
      <c r="D64" s="46"/>
      <c r="E64" s="46"/>
      <c r="F64" s="46"/>
      <c r="G64" s="46"/>
      <c r="H64" s="46"/>
      <c r="I64" s="11"/>
      <c r="J64" s="11"/>
      <c r="K64" s="11"/>
    </row>
    <row r="65" spans="1:11" ht="43.5" customHeight="1" x14ac:dyDescent="0.2">
      <c r="A65" s="15" t="s">
        <v>41</v>
      </c>
      <c r="B65" s="15" t="s">
        <v>64</v>
      </c>
      <c r="C65" s="15" t="s">
        <v>65</v>
      </c>
      <c r="D65" s="57" t="s">
        <v>66</v>
      </c>
      <c r="E65" s="57"/>
      <c r="F65" s="57" t="s">
        <v>51</v>
      </c>
      <c r="G65" s="57"/>
      <c r="H65" s="57" t="s">
        <v>52</v>
      </c>
      <c r="I65" s="57"/>
      <c r="J65" s="57" t="s">
        <v>53</v>
      </c>
      <c r="K65" s="57"/>
    </row>
    <row r="66" spans="1:11" s="17" customFormat="1" ht="21.95" customHeight="1" x14ac:dyDescent="0.2">
      <c r="A66" s="18">
        <v>1</v>
      </c>
      <c r="B66" s="18">
        <v>2</v>
      </c>
      <c r="C66" s="18">
        <v>3</v>
      </c>
      <c r="D66" s="60">
        <v>4</v>
      </c>
      <c r="E66" s="60"/>
      <c r="F66" s="60">
        <v>5</v>
      </c>
      <c r="G66" s="60"/>
      <c r="H66" s="60">
        <v>6</v>
      </c>
      <c r="I66" s="60"/>
      <c r="J66" s="60">
        <v>7</v>
      </c>
      <c r="K66" s="76"/>
    </row>
    <row r="67" spans="1:11" ht="21.95" customHeight="1" x14ac:dyDescent="0.2">
      <c r="A67" s="20">
        <v>1</v>
      </c>
      <c r="B67" s="25" t="s">
        <v>67</v>
      </c>
      <c r="C67" s="26"/>
      <c r="D67" s="76"/>
      <c r="E67" s="76"/>
      <c r="F67" s="76"/>
      <c r="G67" s="76"/>
      <c r="H67" s="76"/>
      <c r="I67" s="76"/>
      <c r="J67" s="76"/>
      <c r="K67" s="76"/>
    </row>
    <row r="68" spans="1:11" ht="27" customHeight="1" x14ac:dyDescent="0.2">
      <c r="A68" s="27"/>
      <c r="B68" s="28" t="s">
        <v>68</v>
      </c>
      <c r="C68" s="28" t="s">
        <v>69</v>
      </c>
      <c r="D68" s="58" t="s">
        <v>70</v>
      </c>
      <c r="E68" s="58"/>
      <c r="F68" s="77">
        <v>50</v>
      </c>
      <c r="G68" s="77"/>
      <c r="H68" s="76"/>
      <c r="I68" s="76"/>
      <c r="J68" s="77">
        <f>F68+H68</f>
        <v>50</v>
      </c>
      <c r="K68" s="77"/>
    </row>
    <row r="69" spans="1:11" ht="21.75" customHeight="1" x14ac:dyDescent="0.2">
      <c r="A69" s="27"/>
      <c r="B69" s="28" t="s">
        <v>71</v>
      </c>
      <c r="C69" s="28" t="s">
        <v>69</v>
      </c>
      <c r="D69" s="58" t="s">
        <v>70</v>
      </c>
      <c r="E69" s="58"/>
      <c r="F69" s="82">
        <v>1328</v>
      </c>
      <c r="G69" s="83"/>
      <c r="H69" s="84"/>
      <c r="I69" s="85"/>
      <c r="J69" s="82">
        <f t="shared" ref="J69:J93" si="4">F69+H69</f>
        <v>1328</v>
      </c>
      <c r="K69" s="83"/>
    </row>
    <row r="70" spans="1:11" s="7" customFormat="1" ht="27" customHeight="1" x14ac:dyDescent="0.2">
      <c r="A70" s="29"/>
      <c r="B70" s="30" t="s">
        <v>72</v>
      </c>
      <c r="C70" s="30" t="s">
        <v>69</v>
      </c>
      <c r="D70" s="78" t="s">
        <v>73</v>
      </c>
      <c r="E70" s="78"/>
      <c r="F70" s="79">
        <f>4918.34+1.33</f>
        <v>4919.67</v>
      </c>
      <c r="G70" s="80"/>
      <c r="H70" s="79">
        <v>138.53</v>
      </c>
      <c r="I70" s="80"/>
      <c r="J70" s="79">
        <f t="shared" si="4"/>
        <v>5058.2</v>
      </c>
      <c r="K70" s="80"/>
    </row>
    <row r="71" spans="1:11" s="7" customFormat="1" ht="21" customHeight="1" x14ac:dyDescent="0.2">
      <c r="A71" s="29"/>
      <c r="B71" s="30" t="s">
        <v>74</v>
      </c>
      <c r="C71" s="30" t="s">
        <v>69</v>
      </c>
      <c r="D71" s="78" t="s">
        <v>73</v>
      </c>
      <c r="E71" s="78"/>
      <c r="F71" s="79">
        <f>3462.59+1.33</f>
        <v>3463.92</v>
      </c>
      <c r="G71" s="80"/>
      <c r="H71" s="79">
        <f>79.14+35.64</f>
        <v>114.78</v>
      </c>
      <c r="I71" s="80"/>
      <c r="J71" s="79">
        <f t="shared" si="4"/>
        <v>3578.7000000000003</v>
      </c>
      <c r="K71" s="80"/>
    </row>
    <row r="72" spans="1:11" s="7" customFormat="1" ht="19.5" customHeight="1" x14ac:dyDescent="0.2">
      <c r="A72" s="29"/>
      <c r="B72" s="30" t="s">
        <v>75</v>
      </c>
      <c r="C72" s="30" t="s">
        <v>69</v>
      </c>
      <c r="D72" s="78" t="s">
        <v>73</v>
      </c>
      <c r="E72" s="78"/>
      <c r="F72" s="79">
        <v>374.25</v>
      </c>
      <c r="G72" s="80"/>
      <c r="H72" s="79">
        <v>4.75</v>
      </c>
      <c r="I72" s="80"/>
      <c r="J72" s="81">
        <f t="shared" si="4"/>
        <v>379</v>
      </c>
      <c r="K72" s="81"/>
    </row>
    <row r="73" spans="1:11" s="7" customFormat="1" ht="21.75" customHeight="1" x14ac:dyDescent="0.2">
      <c r="A73" s="29"/>
      <c r="B73" s="30" t="s">
        <v>76</v>
      </c>
      <c r="C73" s="30" t="s">
        <v>69</v>
      </c>
      <c r="D73" s="78" t="s">
        <v>73</v>
      </c>
      <c r="E73" s="78"/>
      <c r="F73" s="79">
        <v>1081.5</v>
      </c>
      <c r="G73" s="80"/>
      <c r="H73" s="79">
        <v>19</v>
      </c>
      <c r="I73" s="80"/>
      <c r="J73" s="81">
        <f t="shared" si="4"/>
        <v>1100.5</v>
      </c>
      <c r="K73" s="81"/>
    </row>
    <row r="74" spans="1:11" ht="19.5" customHeight="1" x14ac:dyDescent="0.2">
      <c r="A74" s="27">
        <v>2</v>
      </c>
      <c r="B74" s="25" t="s">
        <v>77</v>
      </c>
      <c r="C74" s="28"/>
      <c r="D74" s="58"/>
      <c r="E74" s="58"/>
      <c r="F74" s="94"/>
      <c r="G74" s="95"/>
      <c r="H74" s="96"/>
      <c r="I74" s="97"/>
      <c r="J74" s="94"/>
      <c r="K74" s="95"/>
    </row>
    <row r="75" spans="1:11" ht="24" customHeight="1" x14ac:dyDescent="0.2">
      <c r="A75" s="27"/>
      <c r="B75" s="28" t="s">
        <v>78</v>
      </c>
      <c r="C75" s="28" t="s">
        <v>79</v>
      </c>
      <c r="D75" s="58" t="s">
        <v>80</v>
      </c>
      <c r="E75" s="58"/>
      <c r="F75" s="82">
        <v>38798</v>
      </c>
      <c r="G75" s="83"/>
      <c r="H75" s="96"/>
      <c r="I75" s="97"/>
      <c r="J75" s="82">
        <f t="shared" ref="J75:J80" si="5">F75+H75</f>
        <v>38798</v>
      </c>
      <c r="K75" s="83"/>
    </row>
    <row r="76" spans="1:11" ht="24" customHeight="1" x14ac:dyDescent="0.2">
      <c r="A76" s="31"/>
      <c r="B76" s="32" t="s">
        <v>81</v>
      </c>
      <c r="C76" s="32" t="s">
        <v>69</v>
      </c>
      <c r="D76" s="72" t="s">
        <v>82</v>
      </c>
      <c r="E76" s="74"/>
      <c r="F76" s="86">
        <v>175</v>
      </c>
      <c r="G76" s="87"/>
      <c r="H76" s="88"/>
      <c r="I76" s="89"/>
      <c r="J76" s="86">
        <v>175</v>
      </c>
      <c r="K76" s="87"/>
    </row>
    <row r="77" spans="1:11" ht="27.75" customHeight="1" x14ac:dyDescent="0.2">
      <c r="A77" s="31"/>
      <c r="B77" s="32" t="s">
        <v>83</v>
      </c>
      <c r="C77" s="32" t="s">
        <v>84</v>
      </c>
      <c r="D77" s="72" t="s">
        <v>82</v>
      </c>
      <c r="E77" s="74"/>
      <c r="F77" s="90">
        <v>27</v>
      </c>
      <c r="G77" s="91"/>
      <c r="H77" s="92"/>
      <c r="I77" s="93"/>
      <c r="J77" s="90">
        <f>F77</f>
        <v>27</v>
      </c>
      <c r="K77" s="91"/>
    </row>
    <row r="78" spans="1:11" ht="71.25" customHeight="1" x14ac:dyDescent="0.2">
      <c r="A78" s="29"/>
      <c r="B78" s="28" t="s">
        <v>85</v>
      </c>
      <c r="C78" s="28" t="s">
        <v>69</v>
      </c>
      <c r="D78" s="61" t="s">
        <v>86</v>
      </c>
      <c r="E78" s="63"/>
      <c r="F78" s="102"/>
      <c r="G78" s="103"/>
      <c r="H78" s="100">
        <f>12</f>
        <v>12</v>
      </c>
      <c r="I78" s="101"/>
      <c r="J78" s="100">
        <f t="shared" si="5"/>
        <v>12</v>
      </c>
      <c r="K78" s="101"/>
    </row>
    <row r="79" spans="1:11" ht="36" customHeight="1" x14ac:dyDescent="0.2">
      <c r="A79" s="27"/>
      <c r="B79" s="28" t="s">
        <v>87</v>
      </c>
      <c r="C79" s="28" t="s">
        <v>69</v>
      </c>
      <c r="D79" s="58" t="s">
        <v>88</v>
      </c>
      <c r="E79" s="58"/>
      <c r="F79" s="96"/>
      <c r="G79" s="97"/>
      <c r="H79" s="82">
        <v>1</v>
      </c>
      <c r="I79" s="83"/>
      <c r="J79" s="82">
        <f t="shared" si="5"/>
        <v>1</v>
      </c>
      <c r="K79" s="83"/>
    </row>
    <row r="80" spans="1:11" s="34" customFormat="1" ht="201.75" customHeight="1" x14ac:dyDescent="0.2">
      <c r="A80" s="33"/>
      <c r="B80" s="28" t="s">
        <v>89</v>
      </c>
      <c r="C80" s="28" t="s">
        <v>69</v>
      </c>
      <c r="D80" s="58" t="s">
        <v>90</v>
      </c>
      <c r="E80" s="58"/>
      <c r="F80" s="98">
        <f>(2+1+2+1)+22</f>
        <v>28</v>
      </c>
      <c r="G80" s="99"/>
      <c r="H80" s="100"/>
      <c r="I80" s="101"/>
      <c r="J80" s="100">
        <f t="shared" si="5"/>
        <v>28</v>
      </c>
      <c r="K80" s="101"/>
    </row>
    <row r="81" spans="1:11" ht="21.75" customHeight="1" x14ac:dyDescent="0.2">
      <c r="A81" s="27">
        <v>3</v>
      </c>
      <c r="B81" s="25" t="s">
        <v>91</v>
      </c>
      <c r="C81" s="28"/>
      <c r="D81" s="58"/>
      <c r="E81" s="58"/>
      <c r="F81" s="94"/>
      <c r="G81" s="95"/>
      <c r="H81" s="94"/>
      <c r="I81" s="95"/>
      <c r="J81" s="94"/>
      <c r="K81" s="95"/>
    </row>
    <row r="82" spans="1:11" ht="22.5" customHeight="1" x14ac:dyDescent="0.2">
      <c r="A82" s="27"/>
      <c r="B82" s="28" t="s">
        <v>92</v>
      </c>
      <c r="C82" s="28" t="s">
        <v>84</v>
      </c>
      <c r="D82" s="58" t="s">
        <v>82</v>
      </c>
      <c r="E82" s="58"/>
      <c r="F82" s="79">
        <f>ROUND(D62/F75,2)</f>
        <v>9129.34</v>
      </c>
      <c r="G82" s="80"/>
      <c r="H82" s="79">
        <f>ROUND(F62/F75,2)</f>
        <v>1919.57</v>
      </c>
      <c r="I82" s="80"/>
      <c r="J82" s="79">
        <f>F82+H82</f>
        <v>11048.91</v>
      </c>
      <c r="K82" s="80"/>
    </row>
    <row r="83" spans="1:11" ht="21" customHeight="1" x14ac:dyDescent="0.2">
      <c r="A83" s="27"/>
      <c r="B83" s="28" t="s">
        <v>93</v>
      </c>
      <c r="C83" s="28" t="s">
        <v>79</v>
      </c>
      <c r="D83" s="58" t="s">
        <v>82</v>
      </c>
      <c r="E83" s="58"/>
      <c r="F83" s="84">
        <v>29</v>
      </c>
      <c r="G83" s="85"/>
      <c r="H83" s="94"/>
      <c r="I83" s="95"/>
      <c r="J83" s="82">
        <f t="shared" si="4"/>
        <v>29</v>
      </c>
      <c r="K83" s="83"/>
    </row>
    <row r="84" spans="1:11" ht="21" customHeight="1" x14ac:dyDescent="0.2">
      <c r="A84" s="27"/>
      <c r="B84" s="30" t="s">
        <v>94</v>
      </c>
      <c r="C84" s="28" t="s">
        <v>79</v>
      </c>
      <c r="D84" s="58" t="s">
        <v>82</v>
      </c>
      <c r="E84" s="58"/>
      <c r="F84" s="84">
        <f>ROUND(F75/F71,0)</f>
        <v>11</v>
      </c>
      <c r="G84" s="85"/>
      <c r="H84" s="82"/>
      <c r="I84" s="83"/>
      <c r="J84" s="82">
        <f t="shared" si="4"/>
        <v>11</v>
      </c>
      <c r="K84" s="83"/>
    </row>
    <row r="85" spans="1:11" s="7" customFormat="1" ht="39.75" customHeight="1" x14ac:dyDescent="0.2">
      <c r="A85" s="29"/>
      <c r="B85" s="28" t="s">
        <v>95</v>
      </c>
      <c r="C85" s="28" t="s">
        <v>84</v>
      </c>
      <c r="D85" s="58" t="s">
        <v>82</v>
      </c>
      <c r="E85" s="58"/>
      <c r="F85" s="102"/>
      <c r="G85" s="103"/>
      <c r="H85" s="79">
        <f>ROUND(F52/H78,2)</f>
        <v>811111.83</v>
      </c>
      <c r="I85" s="80"/>
      <c r="J85" s="79">
        <f t="shared" si="4"/>
        <v>811111.83</v>
      </c>
      <c r="K85" s="80"/>
    </row>
    <row r="86" spans="1:11" s="7" customFormat="1" ht="37.5" customHeight="1" x14ac:dyDescent="0.2">
      <c r="A86" s="29"/>
      <c r="B86" s="28" t="s">
        <v>96</v>
      </c>
      <c r="C86" s="28" t="s">
        <v>84</v>
      </c>
      <c r="D86" s="58" t="s">
        <v>82</v>
      </c>
      <c r="E86" s="58"/>
      <c r="F86" s="102"/>
      <c r="G86" s="103"/>
      <c r="H86" s="79">
        <f>ROUND(F54/H79,2)</f>
        <v>250161</v>
      </c>
      <c r="I86" s="80"/>
      <c r="J86" s="79">
        <f t="shared" si="4"/>
        <v>250161</v>
      </c>
      <c r="K86" s="80"/>
    </row>
    <row r="87" spans="1:11" s="7" customFormat="1" ht="36.75" customHeight="1" x14ac:dyDescent="0.2">
      <c r="A87" s="29"/>
      <c r="B87" s="28" t="s">
        <v>97</v>
      </c>
      <c r="C87" s="28" t="s">
        <v>84</v>
      </c>
      <c r="D87" s="58" t="s">
        <v>82</v>
      </c>
      <c r="E87" s="58"/>
      <c r="F87" s="102">
        <f>(140000+150000+108620+30630+161200+14810)/6</f>
        <v>100876.66666666667</v>
      </c>
      <c r="G87" s="103"/>
      <c r="H87" s="79"/>
      <c r="I87" s="80"/>
      <c r="J87" s="79">
        <f t="shared" si="4"/>
        <v>100876.66666666667</v>
      </c>
      <c r="K87" s="80"/>
    </row>
    <row r="88" spans="1:11" s="7" customFormat="1" ht="56.25" customHeight="1" x14ac:dyDescent="0.2">
      <c r="A88" s="35"/>
      <c r="B88" s="28" t="s">
        <v>98</v>
      </c>
      <c r="C88" s="28" t="s">
        <v>84</v>
      </c>
      <c r="D88" s="58" t="s">
        <v>82</v>
      </c>
      <c r="E88" s="58"/>
      <c r="F88" s="102">
        <f>6958994.65/22</f>
        <v>316317.93863636366</v>
      </c>
      <c r="G88" s="103"/>
      <c r="H88" s="79"/>
      <c r="I88" s="80"/>
      <c r="J88" s="79">
        <f t="shared" si="4"/>
        <v>316317.93863636366</v>
      </c>
      <c r="K88" s="80"/>
    </row>
    <row r="89" spans="1:11" s="7" customFormat="1" ht="21.95" customHeight="1" x14ac:dyDescent="0.2">
      <c r="A89" s="36">
        <v>4</v>
      </c>
      <c r="B89" s="37" t="s">
        <v>99</v>
      </c>
      <c r="C89" s="38"/>
      <c r="D89" s="104"/>
      <c r="E89" s="104"/>
      <c r="F89" s="105"/>
      <c r="G89" s="106"/>
      <c r="H89" s="107"/>
      <c r="I89" s="108"/>
      <c r="J89" s="109"/>
      <c r="K89" s="110"/>
    </row>
    <row r="90" spans="1:11" ht="19.5" customHeight="1" x14ac:dyDescent="0.2">
      <c r="A90" s="27"/>
      <c r="B90" s="28" t="s">
        <v>100</v>
      </c>
      <c r="C90" s="28" t="s">
        <v>79</v>
      </c>
      <c r="D90" s="58" t="s">
        <v>101</v>
      </c>
      <c r="E90" s="58"/>
      <c r="F90" s="100">
        <v>1708</v>
      </c>
      <c r="G90" s="101"/>
      <c r="H90" s="100"/>
      <c r="I90" s="101"/>
      <c r="J90" s="100">
        <f t="shared" si="4"/>
        <v>1708</v>
      </c>
      <c r="K90" s="101"/>
    </row>
    <row r="91" spans="1:11" ht="21.75" customHeight="1" x14ac:dyDescent="0.2">
      <c r="A91" s="27"/>
      <c r="B91" s="28" t="s">
        <v>102</v>
      </c>
      <c r="C91" s="28" t="s">
        <v>103</v>
      </c>
      <c r="D91" s="58" t="s">
        <v>101</v>
      </c>
      <c r="E91" s="58"/>
      <c r="F91" s="82">
        <v>9</v>
      </c>
      <c r="G91" s="83"/>
      <c r="H91" s="84"/>
      <c r="I91" s="85"/>
      <c r="J91" s="82">
        <f t="shared" si="4"/>
        <v>9</v>
      </c>
      <c r="K91" s="83"/>
    </row>
    <row r="92" spans="1:11" ht="22.5" customHeight="1" x14ac:dyDescent="0.2">
      <c r="A92" s="27"/>
      <c r="B92" s="28" t="s">
        <v>104</v>
      </c>
      <c r="C92" s="28" t="s">
        <v>103</v>
      </c>
      <c r="D92" s="58" t="s">
        <v>101</v>
      </c>
      <c r="E92" s="58"/>
      <c r="F92" s="84">
        <v>2</v>
      </c>
      <c r="G92" s="85"/>
      <c r="H92" s="82"/>
      <c r="I92" s="83"/>
      <c r="J92" s="82">
        <f t="shared" si="4"/>
        <v>2</v>
      </c>
      <c r="K92" s="83"/>
    </row>
    <row r="93" spans="1:11" ht="24" customHeight="1" x14ac:dyDescent="0.2">
      <c r="A93" s="26"/>
      <c r="B93" s="28" t="s">
        <v>105</v>
      </c>
      <c r="C93" s="28" t="s">
        <v>103</v>
      </c>
      <c r="D93" s="58" t="s">
        <v>82</v>
      </c>
      <c r="E93" s="58"/>
      <c r="F93" s="105"/>
      <c r="G93" s="106"/>
      <c r="H93" s="111">
        <v>-57.3</v>
      </c>
      <c r="I93" s="112"/>
      <c r="J93" s="111">
        <f t="shared" si="4"/>
        <v>-57.3</v>
      </c>
      <c r="K93" s="112"/>
    </row>
    <row r="94" spans="1:11" ht="21" customHeight="1" x14ac:dyDescent="0.2">
      <c r="A94" s="26"/>
      <c r="B94" s="28" t="s">
        <v>106</v>
      </c>
      <c r="C94" s="28" t="s">
        <v>103</v>
      </c>
      <c r="D94" s="58" t="s">
        <v>82</v>
      </c>
      <c r="E94" s="58"/>
      <c r="F94" s="116">
        <v>92.51</v>
      </c>
      <c r="G94" s="117"/>
      <c r="H94" s="116"/>
      <c r="I94" s="117"/>
      <c r="J94" s="116">
        <v>92.51</v>
      </c>
      <c r="K94" s="117"/>
    </row>
    <row r="95" spans="1:11" s="39" customFormat="1" ht="23.25" customHeight="1" x14ac:dyDescent="0.25">
      <c r="A95" s="113" t="s">
        <v>107</v>
      </c>
      <c r="B95" s="113"/>
      <c r="C95" s="11"/>
      <c r="D95" s="11"/>
      <c r="E95" s="11"/>
      <c r="F95" s="11"/>
      <c r="G95" s="11"/>
      <c r="H95" s="11"/>
      <c r="I95" s="11"/>
      <c r="J95" s="11"/>
      <c r="K95" s="11"/>
    </row>
    <row r="96" spans="1:11" s="39" customFormat="1" ht="15.75" x14ac:dyDescent="0.25">
      <c r="A96" s="40"/>
      <c r="B96" s="11"/>
      <c r="C96" s="11"/>
      <c r="D96" s="11"/>
      <c r="E96" s="41"/>
      <c r="F96" s="11"/>
      <c r="G96" s="11"/>
      <c r="H96" s="118" t="s">
        <v>108</v>
      </c>
      <c r="I96" s="118"/>
      <c r="J96" s="118"/>
      <c r="K96" s="118"/>
    </row>
    <row r="97" spans="1:11" s="39" customFormat="1" ht="54" customHeight="1" x14ac:dyDescent="0.25">
      <c r="A97" s="113" t="s">
        <v>109</v>
      </c>
      <c r="B97" s="113"/>
      <c r="C97" s="11"/>
      <c r="D97" s="11"/>
      <c r="E97" s="42" t="s">
        <v>110</v>
      </c>
      <c r="F97" s="43"/>
      <c r="G97" s="43"/>
      <c r="H97" s="114" t="s">
        <v>111</v>
      </c>
      <c r="I97" s="114"/>
      <c r="J97" s="114"/>
      <c r="K97" s="114"/>
    </row>
    <row r="98" spans="1:11" s="39" customFormat="1" ht="28.5" customHeight="1" x14ac:dyDescent="0.25">
      <c r="A98" s="113" t="s">
        <v>112</v>
      </c>
      <c r="B98" s="113"/>
      <c r="C98" s="11"/>
      <c r="D98" s="11"/>
      <c r="E98" s="11"/>
      <c r="F98" s="11"/>
      <c r="G98" s="11"/>
      <c r="H98" s="50"/>
      <c r="I98" s="50"/>
      <c r="J98" s="50"/>
      <c r="K98" s="50"/>
    </row>
    <row r="99" spans="1:11" s="39" customFormat="1" ht="20.25" customHeight="1" x14ac:dyDescent="0.25">
      <c r="A99" s="40"/>
      <c r="B99" s="11"/>
      <c r="C99" s="11"/>
      <c r="D99" s="11"/>
      <c r="E99" s="41"/>
      <c r="F99" s="11"/>
      <c r="G99" s="11"/>
      <c r="H99" s="115" t="s">
        <v>113</v>
      </c>
      <c r="I99" s="115"/>
      <c r="J99" s="115"/>
      <c r="K99" s="115"/>
    </row>
    <row r="100" spans="1:11" s="39" customFormat="1" ht="34.5" customHeight="1" x14ac:dyDescent="0.2">
      <c r="A100" s="40" t="s">
        <v>114</v>
      </c>
      <c r="B100" s="11"/>
      <c r="C100" s="40"/>
      <c r="D100" s="11"/>
      <c r="E100" s="42" t="s">
        <v>110</v>
      </c>
      <c r="F100" s="42"/>
      <c r="G100" s="43"/>
      <c r="H100" s="114" t="s">
        <v>111</v>
      </c>
      <c r="I100" s="114"/>
      <c r="J100" s="114"/>
      <c r="K100" s="114"/>
    </row>
    <row r="101" spans="1:11" ht="15.75" x14ac:dyDescent="0.2">
      <c r="B101" s="44" t="s">
        <v>115</v>
      </c>
    </row>
    <row r="102" spans="1:11" x14ac:dyDescent="0.2">
      <c r="B102" s="1" t="s">
        <v>116</v>
      </c>
    </row>
  </sheetData>
  <mergeCells count="225">
    <mergeCell ref="A97:B97"/>
    <mergeCell ref="H97:K97"/>
    <mergeCell ref="A98:B98"/>
    <mergeCell ref="H98:K98"/>
    <mergeCell ref="H99:K99"/>
    <mergeCell ref="H100:K100"/>
    <mergeCell ref="D94:E94"/>
    <mergeCell ref="F94:G94"/>
    <mergeCell ref="H94:I94"/>
    <mergeCell ref="J94:K94"/>
    <mergeCell ref="A95:B95"/>
    <mergeCell ref="H96:K96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73:E73"/>
    <mergeCell ref="F73:G73"/>
    <mergeCell ref="H73:I73"/>
    <mergeCell ref="J73:K73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A62:C62"/>
    <mergeCell ref="D62:E62"/>
    <mergeCell ref="F62:G62"/>
    <mergeCell ref="H62:I62"/>
    <mergeCell ref="A64:H64"/>
    <mergeCell ref="A60:C60"/>
    <mergeCell ref="D60:E60"/>
    <mergeCell ref="F60:G60"/>
    <mergeCell ref="H60:I60"/>
    <mergeCell ref="A61:C61"/>
    <mergeCell ref="D61:E61"/>
    <mergeCell ref="F61:G61"/>
    <mergeCell ref="H61:I61"/>
    <mergeCell ref="A58:I58"/>
    <mergeCell ref="A59:C59"/>
    <mergeCell ref="D59:E59"/>
    <mergeCell ref="F59:G59"/>
    <mergeCell ref="H59:I59"/>
    <mergeCell ref="A57:H57"/>
    <mergeCell ref="A55:C55"/>
    <mergeCell ref="D55:E55"/>
    <mergeCell ref="F55:G55"/>
    <mergeCell ref="H55:I55"/>
    <mergeCell ref="B54:C54"/>
    <mergeCell ref="D54:E54"/>
    <mergeCell ref="F54:G54"/>
    <mergeCell ref="H54:I54"/>
    <mergeCell ref="B53:C53"/>
    <mergeCell ref="D53:E53"/>
    <mergeCell ref="F53:G53"/>
    <mergeCell ref="H53:I53"/>
    <mergeCell ref="B52:C52"/>
    <mergeCell ref="D52:E52"/>
    <mergeCell ref="F52:G52"/>
    <mergeCell ref="H52:I52"/>
    <mergeCell ref="B51:C51"/>
    <mergeCell ref="D51:E51"/>
    <mergeCell ref="F51:G51"/>
    <mergeCell ref="H51:I51"/>
    <mergeCell ref="B50:C50"/>
    <mergeCell ref="D50:E50"/>
    <mergeCell ref="F50:G50"/>
    <mergeCell ref="H50:I50"/>
    <mergeCell ref="B49:C49"/>
    <mergeCell ref="D49:E49"/>
    <mergeCell ref="F49:G49"/>
    <mergeCell ref="H49:I49"/>
    <mergeCell ref="B44:H44"/>
    <mergeCell ref="A46:H46"/>
    <mergeCell ref="A47:I47"/>
    <mergeCell ref="B48:C48"/>
    <mergeCell ref="D48:E48"/>
    <mergeCell ref="F48:G48"/>
    <mergeCell ref="H48:I48"/>
    <mergeCell ref="A34:K34"/>
    <mergeCell ref="B36:H36"/>
    <mergeCell ref="B37:H37"/>
    <mergeCell ref="A39:K39"/>
    <mergeCell ref="A41:K41"/>
    <mergeCell ref="B43:H43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J25"/>
    <mergeCell ref="A26:J26"/>
    <mergeCell ref="A27:K27"/>
    <mergeCell ref="A16:K16"/>
    <mergeCell ref="A17:K17"/>
    <mergeCell ref="A18:K18"/>
    <mergeCell ref="A19:K19"/>
    <mergeCell ref="A20:K20"/>
    <mergeCell ref="A21:K2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H1:K1"/>
    <mergeCell ref="H2:K2"/>
    <mergeCell ref="A3:K3"/>
    <mergeCell ref="B4:F4"/>
    <mergeCell ref="G4:K4"/>
    <mergeCell ref="B5:F5"/>
    <mergeCell ref="G5:K5"/>
    <mergeCell ref="A10:I10"/>
    <mergeCell ref="A11:K11"/>
  </mergeCells>
  <pageMargins left="0.55118110236220474" right="0.39370078740157483" top="0.55118110236220474" bottom="0.55118110236220474" header="0.51181102362204722" footer="0.51181102362204722"/>
  <pageSetup paperSize="9" scale="53" fitToHeight="4" orientation="landscape" r:id="rId1"/>
  <rowBreaks count="2" manualBreakCount="2">
    <brk id="18" max="11" man="1"/>
    <brk id="6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1021</vt:lpstr>
      <vt:lpstr>'1021'!Область_друку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2022-09-19T08:41:47Z</dcterms:created>
  <dcterms:modified xsi:type="dcterms:W3CDTF">2022-09-19T11:36:32Z</dcterms:modified>
</cp:coreProperties>
</file>