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стопад\1611\Паспорти освіта\"/>
    </mc:Choice>
  </mc:AlternateContent>
  <bookViews>
    <workbookView xWindow="0" yWindow="0" windowWidth="28800" windowHeight="12435"/>
  </bookViews>
  <sheets>
    <sheet name="1021" sheetId="1" r:id="rId1"/>
  </sheets>
  <definedNames>
    <definedName name="_xlnm.Print_Area" localSheetId="0">'1021'!$A$1:$L$107</definedName>
  </definedNames>
  <calcPr calcId="152511"/>
</workbook>
</file>

<file path=xl/calcChain.xml><?xml version="1.0" encoding="utf-8"?>
<calcChain xmlns="http://schemas.openxmlformats.org/spreadsheetml/2006/main">
  <c r="J98" i="1" l="1"/>
  <c r="J97" i="1"/>
  <c r="J96" i="1"/>
  <c r="J95" i="1"/>
  <c r="F93" i="1"/>
  <c r="J93" i="1" s="1"/>
  <c r="F92" i="1"/>
  <c r="J92" i="1" s="1"/>
  <c r="F91" i="1"/>
  <c r="J91" i="1" s="1"/>
  <c r="H90" i="1"/>
  <c r="J90" i="1" s="1"/>
  <c r="F88" i="1"/>
  <c r="J88" i="1" s="1"/>
  <c r="J87" i="1"/>
  <c r="J84" i="1"/>
  <c r="F83" i="1"/>
  <c r="J83" i="1" s="1"/>
  <c r="J82" i="1"/>
  <c r="H81" i="1"/>
  <c r="J81" i="1" s="1"/>
  <c r="J80" i="1"/>
  <c r="J78" i="1"/>
  <c r="J76" i="1"/>
  <c r="J75" i="1"/>
  <c r="L75" i="1"/>
  <c r="H74" i="1"/>
  <c r="J74" i="1" s="1"/>
  <c r="J73" i="1"/>
  <c r="J72" i="1"/>
  <c r="J71" i="1"/>
  <c r="H57" i="1"/>
  <c r="F56" i="1"/>
  <c r="H56" i="1" s="1"/>
  <c r="F55" i="1"/>
  <c r="H55" i="1" s="1"/>
  <c r="F54" i="1"/>
  <c r="F58" i="1" s="1"/>
  <c r="D54" i="1"/>
  <c r="F53" i="1"/>
  <c r="D53" i="1"/>
  <c r="D58" i="1" s="1"/>
  <c r="D64" i="1" s="1"/>
  <c r="H53" i="1" l="1"/>
  <c r="H58" i="1" s="1"/>
  <c r="H54" i="1"/>
  <c r="D65" i="1"/>
  <c r="F86" i="1" s="1"/>
  <c r="F64" i="1"/>
  <c r="H89" i="1"/>
  <c r="J89" i="1" s="1"/>
  <c r="F65" i="1" l="1"/>
  <c r="H86" i="1" s="1"/>
  <c r="J86" i="1" s="1"/>
  <c r="H64" i="1"/>
  <c r="H65" i="1" s="1"/>
</calcChain>
</file>

<file path=xl/sharedStrings.xml><?xml version="1.0" encoding="utf-8"?>
<sst xmlns="http://schemas.openxmlformats.org/spreadsheetml/2006/main" count="176" uniqueCount="124">
  <si>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</si>
  <si>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</si>
  <si>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</si>
  <si>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</si>
  <si>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</si>
  <si>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</si>
  <si>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</si>
  <si>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</si>
  <si>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</si>
  <si>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</si>
  <si>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</si>
  <si>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</si>
  <si>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</si>
  <si>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- 434 896 405,43 гривень, у тому числі загального фонду — 359 809 102,43 гривень та спеціального фонду — 75 087 303,00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</si>
  <si>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</si>
  <si>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</si>
  <si>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</si>
  <si>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</si>
  <si>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</si>
  <si>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</si>
  <si>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</si>
  <si>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</si>
  <si>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</si>
  <si>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</si>
  <si>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</si>
  <si>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</si>
  <si>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</si>
  <si>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</si>
  <si>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</si>
  <si>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 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</si>
  <si>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</si>
  <si>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</si>
  <si>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№ 3 від 09.03.2022 року "Про внесення змін до бюджету Хмельницької міської територіальної громади на 2022 рік"</t>
  </si>
  <si>
    <t>Рішення виконавчого комітету № 361  від 09.06.2022 року "Про внесення змін до бюджету Хмельницької міської територіальної громади на 2022 рік"</t>
  </si>
  <si>
    <t>Рішення виконавчого комітету № 416  від 23.06.2022 року "Про внесення змін до бюджету Хмельницької міської територіальної громади на 2022 рік"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</si>
  <si>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</si>
  <si>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520 від 28.07.2022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</si>
  <si>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</si>
  <si>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</si>
  <si>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636 від 08.09.2022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</si>
  <si>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</si>
  <si>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</si>
  <si>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</si>
  <si>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</si>
  <si>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</si>
  <si>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</si>
  <si>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</si>
  <si>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</si>
  <si>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</si>
  <si>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</si>
  <si>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</si>
  <si>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</si>
  <si>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</si>
  <si>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</si>
  <si>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</si>
  <si>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</si>
  <si>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</si>
  <si>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</si>
  <si>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</si>
  <si>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</si>
  <si>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</si>
  <si>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Реконструкція та реставрація, будівництво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</si>
  <si>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</si>
  <si>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</si>
  <si>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</si>
  <si>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</si>
  <si>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</si>
  <si>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</si>
  <si>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</si>
  <si>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</si>
  <si>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</si>
  <si>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</si>
  <si>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</si>
  <si>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</si>
  <si>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</si>
  <si>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</si>
  <si>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</si>
  <si>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</si>
  <si>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</si>
  <si>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</si>
  <si>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</si>
  <si>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</si>
  <si>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</si>
  <si>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</si>
  <si>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</si>
  <si>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</si>
  <si>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учня 1- 4 класів</t>
  </si>
  <si>
    <t>грн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</si>
  <si>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</si>
  <si>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№ 7 від 15.12.2021 року. Рішення виконавчого комітету № 520 від 28.07.2022 року.</t>
  </si>
  <si>
    <t>Кількість закладів, в яких буде проведена реконструкція будівлі</t>
  </si>
  <si>
    <t xml:space="preserve">Рішення сесії Хмельницької міської ради № 7 від 15.12.2021 року </t>
  </si>
  <si>
    <t>Кількість закладів, в яких будуть проведені поточні ремонти в тому числі споруд цивільного захисту (укриття, бомбосховища тощо)</t>
  </si>
  <si>
    <t>Рішення сесії Хмельницької міської ради № 7 від 15.12.2021 року. Рішення виконавчого комітету № 361  від 09.06.2022 року. Рішення виконавчого комітету № 416 від 23.06.2022 року. Рішення виконавчого комітету № 467  від 14.07.2022 року. Рішення виконавчого комітету № 570  від 11.08.2022 року. Рішення виконавчого комітету № 636 від 08.09.2022 року. Рішення виконавчого комітету № 681 від 22.09.2022 року. 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</si>
  <si>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</si>
  <si>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</si>
  <si>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</si>
  <si>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</si>
  <si>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</si>
  <si>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</si>
  <si>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</si>
  <si>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реконструкцію будівлі одного навчального закладу загальної середньої освіти</t>
  </si>
  <si>
    <t xml:space="preserve">Середні витрати на проведення поточного ремонту одного навчального закладу загальної середньої освіти 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</si>
  <si>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</si>
  <si>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</si>
  <si>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</si>
  <si>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</si>
  <si>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</si>
  <si>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</si>
  <si>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</si>
  <si>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</si>
  <si>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</si>
  <si>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</si>
  <si>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</si>
  <si>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</si>
  <si>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</si>
  <si>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</si>
  <si>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</si>
  <si>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</si>
  <si>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</si>
  <si>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</si>
  <si>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</si>
  <si>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</si>
  <si>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листопада 2022 року №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</si>
</sst>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.00\ _₴"/>
    <numFmt numFmtId="165" formatCode="#,##0\ _₴"/>
    <numFmt numFmtId="167" formatCode="#,##0.0\ _₴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 shrinkToFit="1"/>
    </xf>
    <xf numFmtId="3" fontId="7" fillId="0" borderId="0" xfId="1" applyNumberFormat="1" applyFont="1" applyFill="1" applyBorder="1" applyAlignment="1">
      <alignment horizontal="center" vertical="center" wrapText="1" shrinkToFit="1"/>
    </xf>
    <xf numFmtId="1" fontId="7" fillId="0" borderId="1" xfId="1" applyNumberFormat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 shrinkToFit="1"/>
    </xf>
    <xf numFmtId="1" fontId="12" fillId="0" borderId="0" xfId="1" applyNumberFormat="1" applyFont="1" applyFill="1" applyBorder="1" applyAlignment="1">
      <alignment vertical="center" wrapText="1" shrinkToFi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2" fontId="14" fillId="0" borderId="0" xfId="1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 shrinkToFit="1"/>
    </xf>
    <xf numFmtId="165" fontId="7" fillId="0" borderId="5" xfId="1" applyNumberFormat="1" applyFont="1" applyFill="1" applyBorder="1" applyAlignment="1">
      <alignment horizontal="center" vertical="center" wrapText="1" shrinkToFit="1"/>
    </xf>
    <xf numFmtId="164" fontId="14" fillId="0" borderId="3" xfId="1" applyNumberFormat="1" applyFont="1" applyFill="1" applyBorder="1" applyAlignment="1">
      <alignment horizontal="center" vertical="center" wrapText="1" shrinkToFit="1"/>
    </xf>
    <xf numFmtId="164" fontId="14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left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7" fillId="0" borderId="3" xfId="1" applyNumberFormat="1" applyFont="1" applyFill="1" applyBorder="1" applyAlignment="1">
      <alignment horizontal="center" vertical="center" wrapText="1" shrinkToFit="1"/>
    </xf>
    <xf numFmtId="164" fontId="7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4" fontId="7" fillId="0" borderId="2" xfId="1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7" fillId="0" borderId="2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7"/>
  <sheetViews>
    <sheetView tabSelected="1" view="pageBreakPreview" topLeftCell="A85" zoomScale="70" zoomScaleNormal="70" zoomScaleSheetLayoutView="70" workbookViewId="0">
      <selection activeCell="M7" sqref="M1:AB1048576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6384" width="9.33203125" style="1"/>
  </cols>
  <sheetData>
    <row r="1" spans="1:12" ht="111" customHeight="1" x14ac:dyDescent="0.25">
      <c r="B1" s="2"/>
      <c r="C1" s="2"/>
      <c r="D1" s="2"/>
      <c r="E1" s="2"/>
      <c r="F1" s="2"/>
      <c r="G1" s="3"/>
      <c r="H1" s="116" t="s">
        <v>0</v>
      </c>
      <c r="I1" s="116"/>
      <c r="J1" s="116"/>
      <c r="K1" s="116"/>
      <c r="L1" s="116"/>
    </row>
    <row r="2" spans="1:12" ht="127.5" customHeight="1" x14ac:dyDescent="0.2">
      <c r="B2" s="2"/>
      <c r="C2" s="2"/>
      <c r="D2" s="2"/>
      <c r="E2" s="2"/>
      <c r="F2" s="2"/>
      <c r="G2" s="4"/>
      <c r="H2" s="99" t="s">
        <v>123</v>
      </c>
      <c r="I2" s="99"/>
      <c r="J2" s="99"/>
      <c r="K2" s="99"/>
      <c r="L2" s="99"/>
    </row>
    <row r="3" spans="1:12" ht="47.25" customHeight="1" x14ac:dyDescent="0.2">
      <c r="A3" s="117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2" ht="111" customHeight="1" x14ac:dyDescent="0.2">
      <c r="A4" s="5" t="s">
        <v>2</v>
      </c>
      <c r="B4" s="113" t="s">
        <v>3</v>
      </c>
      <c r="C4" s="113"/>
      <c r="D4" s="113"/>
      <c r="E4" s="113"/>
      <c r="F4" s="113"/>
      <c r="G4" s="49" t="s">
        <v>4</v>
      </c>
      <c r="H4" s="49"/>
      <c r="I4" s="49"/>
      <c r="J4" s="49"/>
      <c r="K4" s="49"/>
    </row>
    <row r="5" spans="1:12" ht="97.5" customHeight="1" x14ac:dyDescent="0.2">
      <c r="A5" s="4" t="s">
        <v>5</v>
      </c>
      <c r="B5" s="49" t="s">
        <v>6</v>
      </c>
      <c r="C5" s="113"/>
      <c r="D5" s="113"/>
      <c r="E5" s="113"/>
      <c r="F5" s="113"/>
      <c r="G5" s="113" t="s">
        <v>7</v>
      </c>
      <c r="H5" s="113"/>
      <c r="I5" s="113"/>
      <c r="J5" s="113"/>
      <c r="K5" s="113"/>
    </row>
    <row r="6" spans="1:12" ht="150.75" customHeight="1" x14ac:dyDescent="0.2">
      <c r="A6" s="4" t="s">
        <v>8</v>
      </c>
      <c r="B6" s="49" t="s">
        <v>9</v>
      </c>
      <c r="C6" s="113"/>
      <c r="D6" s="6" t="s">
        <v>10</v>
      </c>
      <c r="E6" s="114" t="s">
        <v>11</v>
      </c>
      <c r="F6" s="113"/>
      <c r="G6" s="49" t="s">
        <v>12</v>
      </c>
      <c r="H6" s="113"/>
      <c r="I6" s="113"/>
      <c r="J6" s="113"/>
      <c r="K6" s="113"/>
    </row>
    <row r="7" spans="1:12" s="7" customFormat="1" ht="34.5" customHeight="1" x14ac:dyDescent="0.2">
      <c r="A7" s="99" t="s">
        <v>13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2" ht="18" customHeight="1" x14ac:dyDescent="0.2">
      <c r="A8" s="115" t="s">
        <v>14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2" ht="33" customHeight="1" x14ac:dyDescent="0.2">
      <c r="A9" s="110" t="s">
        <v>15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2" ht="25.5" customHeight="1" x14ac:dyDescent="0.2">
      <c r="A10" s="110" t="s">
        <v>16</v>
      </c>
      <c r="B10" s="110"/>
      <c r="C10" s="110"/>
      <c r="D10" s="110"/>
      <c r="E10" s="110"/>
      <c r="F10" s="110"/>
      <c r="G10" s="110"/>
      <c r="H10" s="110"/>
      <c r="I10" s="110"/>
      <c r="J10" s="8"/>
      <c r="K10" s="8"/>
    </row>
    <row r="11" spans="1:12" ht="25.5" customHeight="1" x14ac:dyDescent="0.2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2" ht="25.5" customHeight="1" x14ac:dyDescent="0.2">
      <c r="A12" s="109" t="s">
        <v>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2" ht="25.5" customHeight="1" x14ac:dyDescent="0.2">
      <c r="A13" s="110" t="s">
        <v>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2" ht="25.5" customHeight="1" x14ac:dyDescent="0.2">
      <c r="A14" s="109" t="s">
        <v>20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2" ht="25.5" customHeight="1" x14ac:dyDescent="0.2">
      <c r="A15" s="110" t="s">
        <v>21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2" ht="23.45" customHeight="1" x14ac:dyDescent="0.2">
      <c r="A16" s="110" t="s">
        <v>22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39" customHeight="1" x14ac:dyDescent="0.2">
      <c r="A17" s="110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34.5" customHeight="1" x14ac:dyDescent="0.2">
      <c r="A18" s="110" t="s">
        <v>24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28.5" customHeight="1" x14ac:dyDescent="0.2">
      <c r="A19" s="110" t="s">
        <v>25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39.75" customHeight="1" x14ac:dyDescent="0.2">
      <c r="A20" s="110" t="s">
        <v>26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ht="34.5" customHeight="1" x14ac:dyDescent="0.2">
      <c r="A21" s="110" t="s">
        <v>27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24.6" customHeight="1" x14ac:dyDescent="0.2">
      <c r="A22" s="109" t="s">
        <v>28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22.5" customHeight="1" x14ac:dyDescent="0.2">
      <c r="A23" s="110" t="s">
        <v>29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ht="24" customHeight="1" x14ac:dyDescent="0.2">
      <c r="A24" s="109" t="s">
        <v>30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29.25" customHeight="1" x14ac:dyDescent="0.2">
      <c r="A25" s="109" t="s">
        <v>31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9"/>
    </row>
    <row r="26" spans="1:11" ht="29.25" customHeight="1" x14ac:dyDescent="0.2">
      <c r="A26" s="109" t="s">
        <v>32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9"/>
    </row>
    <row r="27" spans="1:11" ht="22.5" customHeight="1" x14ac:dyDescent="0.2">
      <c r="A27" s="109" t="s">
        <v>33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22.5" customHeight="1" x14ac:dyDescent="0.2">
      <c r="A28" s="109" t="s">
        <v>34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ht="22.5" customHeight="1" x14ac:dyDescent="0.2">
      <c r="A29" s="109" t="s">
        <v>35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ht="22.5" customHeight="1" x14ac:dyDescent="0.2">
      <c r="A30" s="109" t="s">
        <v>36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22.5" customHeight="1" x14ac:dyDescent="0.2">
      <c r="A31" s="109" t="s">
        <v>37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22.5" customHeight="1" x14ac:dyDescent="0.2">
      <c r="A32" s="109" t="s">
        <v>38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22.5" customHeight="1" x14ac:dyDescent="0.2">
      <c r="A33" s="109" t="s">
        <v>39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22.5" customHeight="1" x14ac:dyDescent="0.2">
      <c r="A34" s="109" t="s">
        <v>40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22.5" customHeight="1" x14ac:dyDescent="0.2">
      <c r="A35" s="109" t="s">
        <v>41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22.5" customHeight="1" x14ac:dyDescent="0.2">
      <c r="A36" s="109" t="s">
        <v>42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28.5" customHeight="1" x14ac:dyDescent="0.2">
      <c r="A37" s="110" t="s">
        <v>43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ht="9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29.25" customHeight="1" x14ac:dyDescent="0.2">
      <c r="A39" s="10" t="s">
        <v>44</v>
      </c>
      <c r="B39" s="94" t="s">
        <v>45</v>
      </c>
      <c r="C39" s="94"/>
      <c r="D39" s="94"/>
      <c r="E39" s="94"/>
      <c r="F39" s="94"/>
      <c r="G39" s="94"/>
      <c r="H39" s="94"/>
      <c r="I39" s="11"/>
      <c r="J39" s="11"/>
      <c r="K39" s="11"/>
    </row>
    <row r="40" spans="1:11" ht="38.25" customHeight="1" x14ac:dyDescent="0.2">
      <c r="A40" s="12">
        <v>1</v>
      </c>
      <c r="B40" s="51" t="s">
        <v>46</v>
      </c>
      <c r="C40" s="51"/>
      <c r="D40" s="51"/>
      <c r="E40" s="51"/>
      <c r="F40" s="51"/>
      <c r="G40" s="51"/>
      <c r="H40" s="51"/>
      <c r="I40" s="11"/>
      <c r="J40" s="11"/>
      <c r="K40" s="11"/>
    </row>
    <row r="41" spans="1:11" ht="12" customHeight="1" x14ac:dyDescent="0.2">
      <c r="A41" s="13"/>
      <c r="B41" s="5"/>
      <c r="C41" s="5"/>
      <c r="D41" s="5"/>
      <c r="E41" s="5"/>
      <c r="F41" s="5"/>
      <c r="G41" s="5"/>
      <c r="H41" s="5"/>
      <c r="I41" s="11"/>
      <c r="J41" s="11"/>
      <c r="K41" s="11"/>
    </row>
    <row r="42" spans="1:11" ht="27" customHeight="1" x14ac:dyDescent="0.2">
      <c r="A42" s="99" t="s">
        <v>47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ht="10.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28.5" customHeight="1" x14ac:dyDescent="0.2">
      <c r="A44" s="99" t="s">
        <v>48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1:11" ht="1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7.25" customHeight="1" x14ac:dyDescent="0.2">
      <c r="A46" s="10" t="s">
        <v>44</v>
      </c>
      <c r="B46" s="94" t="s">
        <v>49</v>
      </c>
      <c r="C46" s="94"/>
      <c r="D46" s="94"/>
      <c r="E46" s="94"/>
      <c r="F46" s="94"/>
      <c r="G46" s="94"/>
      <c r="H46" s="94"/>
      <c r="I46" s="11"/>
      <c r="J46" s="11"/>
      <c r="K46" s="11"/>
    </row>
    <row r="47" spans="1:11" ht="30.75" customHeight="1" x14ac:dyDescent="0.2">
      <c r="A47" s="14">
        <v>1</v>
      </c>
      <c r="B47" s="78" t="s">
        <v>50</v>
      </c>
      <c r="C47" s="108"/>
      <c r="D47" s="108"/>
      <c r="E47" s="108"/>
      <c r="F47" s="108"/>
      <c r="G47" s="108"/>
      <c r="H47" s="79"/>
      <c r="I47" s="11"/>
      <c r="J47" s="11"/>
      <c r="K47" s="11"/>
    </row>
    <row r="48" spans="1:11" ht="6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2" ht="23.25" customHeight="1" x14ac:dyDescent="0.2">
      <c r="A49" s="99" t="s">
        <v>51</v>
      </c>
      <c r="B49" s="99"/>
      <c r="C49" s="99"/>
      <c r="D49" s="99"/>
      <c r="E49" s="99"/>
      <c r="F49" s="99"/>
      <c r="G49" s="99"/>
      <c r="H49" s="99"/>
      <c r="I49" s="11"/>
      <c r="J49" s="11"/>
      <c r="K49" s="11"/>
    </row>
    <row r="50" spans="1:12" ht="9.75" customHeight="1" x14ac:dyDescent="0.2">
      <c r="A50" s="102" t="s">
        <v>52</v>
      </c>
      <c r="B50" s="102"/>
      <c r="C50" s="102"/>
      <c r="D50" s="102"/>
      <c r="E50" s="102"/>
      <c r="F50" s="102"/>
      <c r="G50" s="102"/>
      <c r="H50" s="102"/>
      <c r="I50" s="102"/>
      <c r="J50" s="4"/>
      <c r="K50" s="4"/>
    </row>
    <row r="51" spans="1:12" s="17" customFormat="1" ht="31.5" customHeight="1" x14ac:dyDescent="0.2">
      <c r="A51" s="15" t="s">
        <v>44</v>
      </c>
      <c r="B51" s="94" t="s">
        <v>53</v>
      </c>
      <c r="C51" s="94"/>
      <c r="D51" s="94" t="s">
        <v>54</v>
      </c>
      <c r="E51" s="94"/>
      <c r="F51" s="94" t="s">
        <v>55</v>
      </c>
      <c r="G51" s="94"/>
      <c r="H51" s="94" t="s">
        <v>56</v>
      </c>
      <c r="I51" s="94"/>
      <c r="J51" s="16"/>
      <c r="K51" s="6"/>
    </row>
    <row r="52" spans="1:12" ht="21" customHeight="1" x14ac:dyDescent="0.2">
      <c r="A52" s="18">
        <v>1</v>
      </c>
      <c r="B52" s="95">
        <v>2</v>
      </c>
      <c r="C52" s="95"/>
      <c r="D52" s="95">
        <v>3</v>
      </c>
      <c r="E52" s="95"/>
      <c r="F52" s="95">
        <v>4</v>
      </c>
      <c r="G52" s="95"/>
      <c r="H52" s="95">
        <v>6</v>
      </c>
      <c r="I52" s="95"/>
      <c r="J52" s="19"/>
      <c r="K52" s="11"/>
    </row>
    <row r="53" spans="1:12" ht="26.25" customHeight="1" x14ac:dyDescent="0.2">
      <c r="A53" s="20">
        <v>1</v>
      </c>
      <c r="B53" s="51" t="s">
        <v>57</v>
      </c>
      <c r="C53" s="51"/>
      <c r="D53" s="103">
        <f>258862203+45733770+6628199-36490.7+(413527.73-4691376.08)+26200+(26513+177297.49+7364.62+142626.2+3519.52+3566.65)+(-215183+1067883-2847571+2380012+407752-96000)+(5314492+1392291-345000)+43880-15100</f>
        <v>314384376.43000001</v>
      </c>
      <c r="E53" s="103"/>
      <c r="F53" s="105">
        <f>36108351-250161+1776</f>
        <v>35859966</v>
      </c>
      <c r="G53" s="105"/>
      <c r="H53" s="103">
        <f>D53+F53</f>
        <v>350244342.43000001</v>
      </c>
      <c r="I53" s="103"/>
      <c r="J53" s="21"/>
      <c r="K53" s="11"/>
    </row>
    <row r="54" spans="1:12" ht="26.25" customHeight="1" x14ac:dyDescent="0.2">
      <c r="A54" s="20">
        <v>2</v>
      </c>
      <c r="B54" s="51" t="s">
        <v>58</v>
      </c>
      <c r="C54" s="51"/>
      <c r="D54" s="103">
        <f>46955765-26200-26513-52700-898486-527140</f>
        <v>45424726</v>
      </c>
      <c r="E54" s="103"/>
      <c r="F54" s="105">
        <f>26683500-1776</f>
        <v>26681724</v>
      </c>
      <c r="G54" s="105"/>
      <c r="H54" s="103">
        <f t="shared" ref="H54:H57" si="0">D54+F54</f>
        <v>72106450</v>
      </c>
      <c r="I54" s="103"/>
      <c r="J54" s="21"/>
      <c r="K54" s="11"/>
    </row>
    <row r="55" spans="1:12" ht="25.5" customHeight="1" x14ac:dyDescent="0.2">
      <c r="A55" s="20">
        <v>3</v>
      </c>
      <c r="B55" s="51" t="s">
        <v>59</v>
      </c>
      <c r="C55" s="51"/>
      <c r="D55" s="106"/>
      <c r="E55" s="106"/>
      <c r="F55" s="105">
        <f>8109454-2000000+3623888</f>
        <v>9733342</v>
      </c>
      <c r="G55" s="105"/>
      <c r="H55" s="103">
        <f t="shared" si="0"/>
        <v>9733342</v>
      </c>
      <c r="I55" s="103"/>
      <c r="J55" s="21"/>
      <c r="K55" s="11"/>
    </row>
    <row r="56" spans="1:12" ht="24.75" customHeight="1" x14ac:dyDescent="0.2">
      <c r="A56" s="20">
        <v>4</v>
      </c>
      <c r="B56" s="51" t="s">
        <v>60</v>
      </c>
      <c r="C56" s="51"/>
      <c r="D56" s="106"/>
      <c r="E56" s="106"/>
      <c r="F56" s="105">
        <f>3950310-1000000-1000000+44640+567160</f>
        <v>2562110</v>
      </c>
      <c r="G56" s="105"/>
      <c r="H56" s="103">
        <f>D56+F56</f>
        <v>2562110</v>
      </c>
      <c r="I56" s="103"/>
      <c r="J56" s="21"/>
      <c r="K56" s="11"/>
      <c r="L56" s="22"/>
    </row>
    <row r="57" spans="1:12" ht="26.25" customHeight="1" x14ac:dyDescent="0.2">
      <c r="A57" s="20">
        <v>5</v>
      </c>
      <c r="B57" s="51" t="s">
        <v>61</v>
      </c>
      <c r="C57" s="51"/>
      <c r="D57" s="106"/>
      <c r="E57" s="106"/>
      <c r="F57" s="105">
        <v>250161</v>
      </c>
      <c r="G57" s="105"/>
      <c r="H57" s="103">
        <f t="shared" si="0"/>
        <v>250161</v>
      </c>
      <c r="I57" s="103"/>
      <c r="J57" s="11"/>
      <c r="K57" s="11"/>
    </row>
    <row r="58" spans="1:12" ht="25.5" customHeight="1" x14ac:dyDescent="0.2">
      <c r="A58" s="104" t="s">
        <v>62</v>
      </c>
      <c r="B58" s="104"/>
      <c r="C58" s="104"/>
      <c r="D58" s="103">
        <f>SUM(D53:D57)</f>
        <v>359809102.43000001</v>
      </c>
      <c r="E58" s="103"/>
      <c r="F58" s="105">
        <f>SUM(F53:F57)</f>
        <v>75087303</v>
      </c>
      <c r="G58" s="105"/>
      <c r="H58" s="103">
        <f t="shared" ref="H58" si="1">SUM(H53:H57)</f>
        <v>434896405.43000001</v>
      </c>
      <c r="I58" s="103"/>
      <c r="J58" s="11"/>
      <c r="K58" s="11"/>
      <c r="L58" s="22"/>
    </row>
    <row r="59" spans="1:12" ht="13.5" customHeight="1" x14ac:dyDescent="0.2">
      <c r="A59" s="11"/>
      <c r="B59" s="5"/>
      <c r="C59" s="11"/>
      <c r="D59" s="23"/>
      <c r="E59" s="23"/>
      <c r="F59" s="23"/>
      <c r="G59" s="23"/>
      <c r="H59" s="23"/>
      <c r="I59" s="23"/>
      <c r="J59" s="11"/>
      <c r="K59" s="11"/>
    </row>
    <row r="60" spans="1:12" ht="20.25" customHeight="1" x14ac:dyDescent="0.2">
      <c r="A60" s="99" t="s">
        <v>63</v>
      </c>
      <c r="B60" s="99"/>
      <c r="C60" s="99"/>
      <c r="D60" s="99"/>
      <c r="E60" s="99"/>
      <c r="F60" s="99"/>
      <c r="G60" s="99"/>
      <c r="H60" s="99"/>
      <c r="I60" s="11"/>
      <c r="J60" s="11"/>
      <c r="K60" s="11"/>
    </row>
    <row r="61" spans="1:12" ht="16.5" customHeight="1" x14ac:dyDescent="0.2">
      <c r="A61" s="102" t="s">
        <v>52</v>
      </c>
      <c r="B61" s="102"/>
      <c r="C61" s="102"/>
      <c r="D61" s="102"/>
      <c r="E61" s="102"/>
      <c r="F61" s="102"/>
      <c r="G61" s="102"/>
      <c r="H61" s="102"/>
      <c r="I61" s="102"/>
      <c r="J61" s="4"/>
      <c r="K61" s="4"/>
    </row>
    <row r="62" spans="1:12" ht="24" customHeight="1" x14ac:dyDescent="0.2">
      <c r="A62" s="94" t="s">
        <v>64</v>
      </c>
      <c r="B62" s="94"/>
      <c r="C62" s="94"/>
      <c r="D62" s="94" t="s">
        <v>54</v>
      </c>
      <c r="E62" s="94"/>
      <c r="F62" s="94" t="s">
        <v>55</v>
      </c>
      <c r="G62" s="94"/>
      <c r="H62" s="94" t="s">
        <v>56</v>
      </c>
      <c r="I62" s="94"/>
      <c r="J62" s="11"/>
      <c r="K62" s="11"/>
    </row>
    <row r="63" spans="1:12" ht="16.5" customHeight="1" x14ac:dyDescent="0.2">
      <c r="A63" s="95">
        <v>1</v>
      </c>
      <c r="B63" s="95"/>
      <c r="C63" s="95"/>
      <c r="D63" s="95">
        <v>2</v>
      </c>
      <c r="E63" s="95"/>
      <c r="F63" s="95">
        <v>3</v>
      </c>
      <c r="G63" s="95"/>
      <c r="H63" s="95">
        <v>4</v>
      </c>
      <c r="I63" s="95"/>
      <c r="J63" s="11"/>
      <c r="K63" s="11"/>
    </row>
    <row r="64" spans="1:12" ht="25.5" customHeight="1" x14ac:dyDescent="0.2">
      <c r="A64" s="82" t="s">
        <v>65</v>
      </c>
      <c r="B64" s="100"/>
      <c r="C64" s="83"/>
      <c r="D64" s="101">
        <f>D58</f>
        <v>359809102.43000001</v>
      </c>
      <c r="E64" s="101"/>
      <c r="F64" s="101">
        <f>F58</f>
        <v>75087303</v>
      </c>
      <c r="G64" s="101"/>
      <c r="H64" s="101">
        <f>F64+D64</f>
        <v>434896405.43000001</v>
      </c>
      <c r="I64" s="101"/>
      <c r="J64" s="11"/>
      <c r="K64" s="11"/>
    </row>
    <row r="65" spans="1:12" s="25" customFormat="1" ht="24" customHeight="1" x14ac:dyDescent="0.2">
      <c r="A65" s="96" t="s">
        <v>62</v>
      </c>
      <c r="B65" s="97"/>
      <c r="C65" s="97"/>
      <c r="D65" s="98">
        <f>D64</f>
        <v>359809102.43000001</v>
      </c>
      <c r="E65" s="98"/>
      <c r="F65" s="98">
        <f t="shared" ref="F65" si="2">F64</f>
        <v>75087303</v>
      </c>
      <c r="G65" s="98"/>
      <c r="H65" s="98">
        <f t="shared" ref="H65" si="3">H64</f>
        <v>434896405.43000001</v>
      </c>
      <c r="I65" s="98"/>
      <c r="J65" s="5"/>
      <c r="K65" s="24"/>
    </row>
    <row r="66" spans="1:12" ht="15.7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2" ht="17.25" customHeight="1" x14ac:dyDescent="0.2">
      <c r="A67" s="99" t="s">
        <v>66</v>
      </c>
      <c r="B67" s="99"/>
      <c r="C67" s="99"/>
      <c r="D67" s="99"/>
      <c r="E67" s="99"/>
      <c r="F67" s="99"/>
      <c r="G67" s="99"/>
      <c r="H67" s="99"/>
      <c r="I67" s="11"/>
      <c r="J67" s="11"/>
      <c r="K67" s="11"/>
    </row>
    <row r="68" spans="1:12" ht="43.5" customHeight="1" x14ac:dyDescent="0.2">
      <c r="A68" s="15" t="s">
        <v>44</v>
      </c>
      <c r="B68" s="15" t="s">
        <v>67</v>
      </c>
      <c r="C68" s="15" t="s">
        <v>68</v>
      </c>
      <c r="D68" s="94" t="s">
        <v>69</v>
      </c>
      <c r="E68" s="94"/>
      <c r="F68" s="94" t="s">
        <v>54</v>
      </c>
      <c r="G68" s="94"/>
      <c r="H68" s="94" t="s">
        <v>55</v>
      </c>
      <c r="I68" s="94"/>
      <c r="J68" s="94" t="s">
        <v>56</v>
      </c>
      <c r="K68" s="94"/>
    </row>
    <row r="69" spans="1:12" s="17" customFormat="1" ht="21.95" customHeight="1" x14ac:dyDescent="0.2">
      <c r="A69" s="18">
        <v>1</v>
      </c>
      <c r="B69" s="18">
        <v>2</v>
      </c>
      <c r="C69" s="18">
        <v>3</v>
      </c>
      <c r="D69" s="95">
        <v>4</v>
      </c>
      <c r="E69" s="95"/>
      <c r="F69" s="95">
        <v>5</v>
      </c>
      <c r="G69" s="95"/>
      <c r="H69" s="95">
        <v>6</v>
      </c>
      <c r="I69" s="95"/>
      <c r="J69" s="95">
        <v>7</v>
      </c>
      <c r="K69" s="92"/>
    </row>
    <row r="70" spans="1:12" ht="21.95" customHeight="1" x14ac:dyDescent="0.2">
      <c r="A70" s="20">
        <v>1</v>
      </c>
      <c r="B70" s="26" t="s">
        <v>70</v>
      </c>
      <c r="C70" s="27"/>
      <c r="D70" s="92"/>
      <c r="E70" s="92"/>
      <c r="F70" s="92"/>
      <c r="G70" s="92"/>
      <c r="H70" s="92"/>
      <c r="I70" s="92"/>
      <c r="J70" s="92"/>
      <c r="K70" s="92"/>
    </row>
    <row r="71" spans="1:12" ht="27" customHeight="1" x14ac:dyDescent="0.2">
      <c r="A71" s="28"/>
      <c r="B71" s="29" t="s">
        <v>71</v>
      </c>
      <c r="C71" s="29" t="s">
        <v>72</v>
      </c>
      <c r="D71" s="51" t="s">
        <v>73</v>
      </c>
      <c r="E71" s="51"/>
      <c r="F71" s="93">
        <v>50</v>
      </c>
      <c r="G71" s="93"/>
      <c r="H71" s="92"/>
      <c r="I71" s="92"/>
      <c r="J71" s="93">
        <f>F71+H71</f>
        <v>50</v>
      </c>
      <c r="K71" s="93"/>
    </row>
    <row r="72" spans="1:12" ht="21.75" customHeight="1" x14ac:dyDescent="0.2">
      <c r="A72" s="28"/>
      <c r="B72" s="29" t="s">
        <v>74</v>
      </c>
      <c r="C72" s="29" t="s">
        <v>72</v>
      </c>
      <c r="D72" s="51" t="s">
        <v>73</v>
      </c>
      <c r="E72" s="51"/>
      <c r="F72" s="57">
        <v>1328</v>
      </c>
      <c r="G72" s="58"/>
      <c r="H72" s="55"/>
      <c r="I72" s="56"/>
      <c r="J72" s="57">
        <f t="shared" ref="J72:J98" si="4">F72+H72</f>
        <v>1328</v>
      </c>
      <c r="K72" s="58"/>
    </row>
    <row r="73" spans="1:12" s="7" customFormat="1" ht="27" customHeight="1" x14ac:dyDescent="0.2">
      <c r="A73" s="30"/>
      <c r="B73" s="31" t="s">
        <v>75</v>
      </c>
      <c r="C73" s="31" t="s">
        <v>72</v>
      </c>
      <c r="D73" s="90" t="s">
        <v>76</v>
      </c>
      <c r="E73" s="90"/>
      <c r="F73" s="67">
        <v>4898.5200000000004</v>
      </c>
      <c r="G73" s="68"/>
      <c r="H73" s="67">
        <v>138.53</v>
      </c>
      <c r="I73" s="68"/>
      <c r="J73" s="67">
        <f t="shared" si="4"/>
        <v>5037.05</v>
      </c>
      <c r="K73" s="68"/>
    </row>
    <row r="74" spans="1:12" s="7" customFormat="1" ht="21" customHeight="1" x14ac:dyDescent="0.2">
      <c r="A74" s="30"/>
      <c r="B74" s="31" t="s">
        <v>77</v>
      </c>
      <c r="C74" s="31" t="s">
        <v>72</v>
      </c>
      <c r="D74" s="90" t="s">
        <v>76</v>
      </c>
      <c r="E74" s="90"/>
      <c r="F74" s="67">
        <v>3435.27</v>
      </c>
      <c r="G74" s="68"/>
      <c r="H74" s="67">
        <f>79.14+35.64</f>
        <v>114.78</v>
      </c>
      <c r="I74" s="68"/>
      <c r="J74" s="67">
        <f t="shared" si="4"/>
        <v>3550.05</v>
      </c>
      <c r="K74" s="68"/>
    </row>
    <row r="75" spans="1:12" s="7" customFormat="1" ht="19.5" customHeight="1" x14ac:dyDescent="0.2">
      <c r="A75" s="30"/>
      <c r="B75" s="31" t="s">
        <v>78</v>
      </c>
      <c r="C75" s="31" t="s">
        <v>72</v>
      </c>
      <c r="D75" s="90" t="s">
        <v>76</v>
      </c>
      <c r="E75" s="90"/>
      <c r="F75" s="67">
        <v>427.75</v>
      </c>
      <c r="G75" s="68"/>
      <c r="H75" s="67">
        <v>4.75</v>
      </c>
      <c r="I75" s="68"/>
      <c r="J75" s="91">
        <f t="shared" si="4"/>
        <v>432.5</v>
      </c>
      <c r="K75" s="91"/>
      <c r="L75" s="32" t="e">
        <f>#REF!-#REF!</f>
        <v>#REF!</v>
      </c>
    </row>
    <row r="76" spans="1:12" s="7" customFormat="1" ht="21.75" customHeight="1" x14ac:dyDescent="0.2">
      <c r="A76" s="30"/>
      <c r="B76" s="31" t="s">
        <v>79</v>
      </c>
      <c r="C76" s="31" t="s">
        <v>72</v>
      </c>
      <c r="D76" s="90" t="s">
        <v>76</v>
      </c>
      <c r="E76" s="90"/>
      <c r="F76" s="67">
        <v>1035.5</v>
      </c>
      <c r="G76" s="68"/>
      <c r="H76" s="67">
        <v>19</v>
      </c>
      <c r="I76" s="68"/>
      <c r="J76" s="91">
        <f t="shared" si="4"/>
        <v>1054.5</v>
      </c>
      <c r="K76" s="91"/>
      <c r="L76" s="32"/>
    </row>
    <row r="77" spans="1:12" ht="19.5" customHeight="1" x14ac:dyDescent="0.2">
      <c r="A77" s="28">
        <v>2</v>
      </c>
      <c r="B77" s="26" t="s">
        <v>80</v>
      </c>
      <c r="C77" s="29"/>
      <c r="D77" s="51"/>
      <c r="E77" s="51"/>
      <c r="F77" s="74"/>
      <c r="G77" s="75"/>
      <c r="H77" s="80"/>
      <c r="I77" s="81"/>
      <c r="J77" s="74"/>
      <c r="K77" s="75"/>
    </row>
    <row r="78" spans="1:12" ht="24" customHeight="1" x14ac:dyDescent="0.2">
      <c r="A78" s="28"/>
      <c r="B78" s="29" t="s">
        <v>81</v>
      </c>
      <c r="C78" s="29" t="s">
        <v>82</v>
      </c>
      <c r="D78" s="51" t="s">
        <v>83</v>
      </c>
      <c r="E78" s="51"/>
      <c r="F78" s="57">
        <v>38798</v>
      </c>
      <c r="G78" s="58"/>
      <c r="H78" s="80"/>
      <c r="I78" s="81"/>
      <c r="J78" s="57">
        <f t="shared" ref="J78:J84" si="5">F78+H78</f>
        <v>38798</v>
      </c>
      <c r="K78" s="58"/>
    </row>
    <row r="79" spans="1:12" ht="24" customHeight="1" x14ac:dyDescent="0.2">
      <c r="A79" s="33"/>
      <c r="B79" s="34" t="s">
        <v>84</v>
      </c>
      <c r="C79" s="34" t="s">
        <v>72</v>
      </c>
      <c r="D79" s="82" t="s">
        <v>85</v>
      </c>
      <c r="E79" s="83"/>
      <c r="F79" s="84">
        <v>175</v>
      </c>
      <c r="G79" s="85"/>
      <c r="H79" s="86"/>
      <c r="I79" s="87"/>
      <c r="J79" s="84">
        <v>175</v>
      </c>
      <c r="K79" s="85"/>
    </row>
    <row r="80" spans="1:12" ht="27.75" customHeight="1" x14ac:dyDescent="0.2">
      <c r="A80" s="33"/>
      <c r="B80" s="34" t="s">
        <v>86</v>
      </c>
      <c r="C80" s="34" t="s">
        <v>87</v>
      </c>
      <c r="D80" s="82" t="s">
        <v>85</v>
      </c>
      <c r="E80" s="83"/>
      <c r="F80" s="88">
        <v>27</v>
      </c>
      <c r="G80" s="89"/>
      <c r="H80" s="86"/>
      <c r="I80" s="87"/>
      <c r="J80" s="88">
        <f>F80</f>
        <v>27</v>
      </c>
      <c r="K80" s="89"/>
    </row>
    <row r="81" spans="1:11" ht="71.25" customHeight="1" x14ac:dyDescent="0.2">
      <c r="A81" s="30"/>
      <c r="B81" s="29" t="s">
        <v>88</v>
      </c>
      <c r="C81" s="29" t="s">
        <v>72</v>
      </c>
      <c r="D81" s="78" t="s">
        <v>89</v>
      </c>
      <c r="E81" s="79"/>
      <c r="F81" s="65"/>
      <c r="G81" s="66"/>
      <c r="H81" s="63">
        <f>12</f>
        <v>12</v>
      </c>
      <c r="I81" s="64"/>
      <c r="J81" s="63">
        <f t="shared" si="5"/>
        <v>12</v>
      </c>
      <c r="K81" s="64"/>
    </row>
    <row r="82" spans="1:11" ht="36" customHeight="1" x14ac:dyDescent="0.2">
      <c r="A82" s="28"/>
      <c r="B82" s="29" t="s">
        <v>90</v>
      </c>
      <c r="C82" s="29" t="s">
        <v>72</v>
      </c>
      <c r="D82" s="51" t="s">
        <v>91</v>
      </c>
      <c r="E82" s="51"/>
      <c r="F82" s="80"/>
      <c r="G82" s="81"/>
      <c r="H82" s="57">
        <v>1</v>
      </c>
      <c r="I82" s="58"/>
      <c r="J82" s="57">
        <f t="shared" si="5"/>
        <v>1</v>
      </c>
      <c r="K82" s="58"/>
    </row>
    <row r="83" spans="1:11" s="36" customFormat="1" ht="267" customHeight="1" x14ac:dyDescent="0.2">
      <c r="A83" s="35"/>
      <c r="B83" s="29" t="s">
        <v>92</v>
      </c>
      <c r="C83" s="29" t="s">
        <v>72</v>
      </c>
      <c r="D83" s="51" t="s">
        <v>93</v>
      </c>
      <c r="E83" s="51"/>
      <c r="F83" s="76">
        <f>(2+1+2+1+3)+24</f>
        <v>33</v>
      </c>
      <c r="G83" s="77"/>
      <c r="H83" s="63"/>
      <c r="I83" s="64"/>
      <c r="J83" s="63">
        <f t="shared" si="5"/>
        <v>33</v>
      </c>
      <c r="K83" s="64"/>
    </row>
    <row r="84" spans="1:11" s="36" customFormat="1" ht="39" customHeight="1" x14ac:dyDescent="0.2">
      <c r="A84" s="35"/>
      <c r="B84" s="29" t="s">
        <v>94</v>
      </c>
      <c r="C84" s="29" t="s">
        <v>72</v>
      </c>
      <c r="D84" s="51" t="s">
        <v>95</v>
      </c>
      <c r="E84" s="51"/>
      <c r="F84" s="76">
        <v>25</v>
      </c>
      <c r="G84" s="77"/>
      <c r="H84" s="63"/>
      <c r="I84" s="64"/>
      <c r="J84" s="63">
        <f t="shared" si="5"/>
        <v>25</v>
      </c>
      <c r="K84" s="64"/>
    </row>
    <row r="85" spans="1:11" ht="21.75" customHeight="1" x14ac:dyDescent="0.2">
      <c r="A85" s="28">
        <v>3</v>
      </c>
      <c r="B85" s="26" t="s">
        <v>96</v>
      </c>
      <c r="C85" s="29"/>
      <c r="D85" s="51"/>
      <c r="E85" s="51"/>
      <c r="F85" s="74"/>
      <c r="G85" s="75"/>
      <c r="H85" s="74"/>
      <c r="I85" s="75"/>
      <c r="J85" s="74"/>
      <c r="K85" s="75"/>
    </row>
    <row r="86" spans="1:11" ht="22.5" customHeight="1" x14ac:dyDescent="0.2">
      <c r="A86" s="28"/>
      <c r="B86" s="29" t="s">
        <v>97</v>
      </c>
      <c r="C86" s="29" t="s">
        <v>87</v>
      </c>
      <c r="D86" s="51" t="s">
        <v>85</v>
      </c>
      <c r="E86" s="51"/>
      <c r="F86" s="67">
        <f>ROUND(D65/F78,2)</f>
        <v>9273.91</v>
      </c>
      <c r="G86" s="68"/>
      <c r="H86" s="67">
        <f>ROUND(F65/F78,2)</f>
        <v>1935.34</v>
      </c>
      <c r="I86" s="68"/>
      <c r="J86" s="67">
        <f>F86+H86</f>
        <v>11209.25</v>
      </c>
      <c r="K86" s="68"/>
    </row>
    <row r="87" spans="1:11" ht="21" customHeight="1" x14ac:dyDescent="0.2">
      <c r="A87" s="28"/>
      <c r="B87" s="29" t="s">
        <v>98</v>
      </c>
      <c r="C87" s="29" t="s">
        <v>82</v>
      </c>
      <c r="D87" s="51" t="s">
        <v>85</v>
      </c>
      <c r="E87" s="51"/>
      <c r="F87" s="55">
        <v>29</v>
      </c>
      <c r="G87" s="56"/>
      <c r="H87" s="74"/>
      <c r="I87" s="75"/>
      <c r="J87" s="57">
        <f t="shared" si="4"/>
        <v>29</v>
      </c>
      <c r="K87" s="58"/>
    </row>
    <row r="88" spans="1:11" ht="21" customHeight="1" x14ac:dyDescent="0.2">
      <c r="A88" s="28"/>
      <c r="B88" s="31" t="s">
        <v>99</v>
      </c>
      <c r="C88" s="29" t="s">
        <v>82</v>
      </c>
      <c r="D88" s="51" t="s">
        <v>85</v>
      </c>
      <c r="E88" s="51"/>
      <c r="F88" s="55">
        <f>ROUND(F78/F74,0)</f>
        <v>11</v>
      </c>
      <c r="G88" s="56"/>
      <c r="H88" s="57"/>
      <c r="I88" s="58"/>
      <c r="J88" s="57">
        <f t="shared" si="4"/>
        <v>11</v>
      </c>
      <c r="K88" s="58"/>
    </row>
    <row r="89" spans="1:11" s="7" customFormat="1" ht="39.75" customHeight="1" x14ac:dyDescent="0.2">
      <c r="A89" s="30"/>
      <c r="B89" s="29" t="s">
        <v>100</v>
      </c>
      <c r="C89" s="29" t="s">
        <v>87</v>
      </c>
      <c r="D89" s="51" t="s">
        <v>85</v>
      </c>
      <c r="E89" s="51"/>
      <c r="F89" s="65"/>
      <c r="G89" s="66"/>
      <c r="H89" s="67">
        <f>ROUND(F55/H81,2)</f>
        <v>811111.83</v>
      </c>
      <c r="I89" s="68"/>
      <c r="J89" s="67">
        <f t="shared" si="4"/>
        <v>811111.83</v>
      </c>
      <c r="K89" s="68"/>
    </row>
    <row r="90" spans="1:11" s="7" customFormat="1" ht="37.5" customHeight="1" x14ac:dyDescent="0.2">
      <c r="A90" s="30"/>
      <c r="B90" s="29" t="s">
        <v>101</v>
      </c>
      <c r="C90" s="29" t="s">
        <v>87</v>
      </c>
      <c r="D90" s="51" t="s">
        <v>85</v>
      </c>
      <c r="E90" s="51"/>
      <c r="F90" s="65"/>
      <c r="G90" s="66"/>
      <c r="H90" s="67">
        <f>ROUND(F57/H82,2)</f>
        <v>250161</v>
      </c>
      <c r="I90" s="68"/>
      <c r="J90" s="67">
        <f t="shared" si="4"/>
        <v>250161</v>
      </c>
      <c r="K90" s="68"/>
    </row>
    <row r="91" spans="1:11" s="7" customFormat="1" ht="36.75" customHeight="1" x14ac:dyDescent="0.2">
      <c r="A91" s="30"/>
      <c r="B91" s="29" t="s">
        <v>102</v>
      </c>
      <c r="C91" s="29" t="s">
        <v>87</v>
      </c>
      <c r="D91" s="51" t="s">
        <v>85</v>
      </c>
      <c r="E91" s="51"/>
      <c r="F91" s="65">
        <f>(140000+150000+108620+30630+161200+14810+712828+237658)/9</f>
        <v>172860.66666666666</v>
      </c>
      <c r="G91" s="66"/>
      <c r="H91" s="67"/>
      <c r="I91" s="68"/>
      <c r="J91" s="67">
        <f t="shared" si="4"/>
        <v>172860.66666666666</v>
      </c>
      <c r="K91" s="68"/>
    </row>
    <row r="92" spans="1:11" s="7" customFormat="1" ht="56.25" customHeight="1" x14ac:dyDescent="0.2">
      <c r="A92" s="37"/>
      <c r="B92" s="29" t="s">
        <v>103</v>
      </c>
      <c r="C92" s="29" t="s">
        <v>87</v>
      </c>
      <c r="D92" s="51" t="s">
        <v>85</v>
      </c>
      <c r="E92" s="51"/>
      <c r="F92" s="65">
        <f>8448682.65/24</f>
        <v>352028.44375000003</v>
      </c>
      <c r="G92" s="66"/>
      <c r="H92" s="67"/>
      <c r="I92" s="68"/>
      <c r="J92" s="67">
        <f t="shared" si="4"/>
        <v>352028.44375000003</v>
      </c>
      <c r="K92" s="68"/>
    </row>
    <row r="93" spans="1:11" s="7" customFormat="1" ht="45" customHeight="1" x14ac:dyDescent="0.2">
      <c r="A93" s="37"/>
      <c r="B93" s="29" t="s">
        <v>104</v>
      </c>
      <c r="C93" s="29" t="s">
        <v>87</v>
      </c>
      <c r="D93" s="51" t="s">
        <v>85</v>
      </c>
      <c r="E93" s="51"/>
      <c r="F93" s="65">
        <f>5630000/25</f>
        <v>225200</v>
      </c>
      <c r="G93" s="66"/>
      <c r="H93" s="67"/>
      <c r="I93" s="68"/>
      <c r="J93" s="67">
        <f t="shared" si="4"/>
        <v>225200</v>
      </c>
      <c r="K93" s="68"/>
    </row>
    <row r="94" spans="1:11" s="7" customFormat="1" ht="21.95" customHeight="1" x14ac:dyDescent="0.2">
      <c r="A94" s="38">
        <v>4</v>
      </c>
      <c r="B94" s="39" t="s">
        <v>105</v>
      </c>
      <c r="C94" s="40"/>
      <c r="D94" s="69"/>
      <c r="E94" s="69"/>
      <c r="F94" s="59"/>
      <c r="G94" s="60"/>
      <c r="H94" s="70"/>
      <c r="I94" s="71"/>
      <c r="J94" s="72"/>
      <c r="K94" s="73"/>
    </row>
    <row r="95" spans="1:11" ht="19.5" customHeight="1" x14ac:dyDescent="0.2">
      <c r="A95" s="28"/>
      <c r="B95" s="29" t="s">
        <v>106</v>
      </c>
      <c r="C95" s="29" t="s">
        <v>82</v>
      </c>
      <c r="D95" s="51" t="s">
        <v>107</v>
      </c>
      <c r="E95" s="51"/>
      <c r="F95" s="63">
        <v>1708</v>
      </c>
      <c r="G95" s="64"/>
      <c r="H95" s="63"/>
      <c r="I95" s="64"/>
      <c r="J95" s="63">
        <f t="shared" si="4"/>
        <v>1708</v>
      </c>
      <c r="K95" s="64"/>
    </row>
    <row r="96" spans="1:11" ht="21.75" customHeight="1" x14ac:dyDescent="0.2">
      <c r="A96" s="28"/>
      <c r="B96" s="29" t="s">
        <v>108</v>
      </c>
      <c r="C96" s="29" t="s">
        <v>109</v>
      </c>
      <c r="D96" s="51" t="s">
        <v>107</v>
      </c>
      <c r="E96" s="51"/>
      <c r="F96" s="57">
        <v>9</v>
      </c>
      <c r="G96" s="58"/>
      <c r="H96" s="55"/>
      <c r="I96" s="56"/>
      <c r="J96" s="57">
        <f t="shared" si="4"/>
        <v>9</v>
      </c>
      <c r="K96" s="58"/>
    </row>
    <row r="97" spans="1:11" ht="22.5" customHeight="1" x14ac:dyDescent="0.2">
      <c r="A97" s="28"/>
      <c r="B97" s="29" t="s">
        <v>110</v>
      </c>
      <c r="C97" s="29" t="s">
        <v>109</v>
      </c>
      <c r="D97" s="51" t="s">
        <v>107</v>
      </c>
      <c r="E97" s="51"/>
      <c r="F97" s="55">
        <v>2</v>
      </c>
      <c r="G97" s="56"/>
      <c r="H97" s="57"/>
      <c r="I97" s="58"/>
      <c r="J97" s="57">
        <f t="shared" si="4"/>
        <v>2</v>
      </c>
      <c r="K97" s="58"/>
    </row>
    <row r="98" spans="1:11" ht="24" customHeight="1" x14ac:dyDescent="0.2">
      <c r="A98" s="27"/>
      <c r="B98" s="29" t="s">
        <v>111</v>
      </c>
      <c r="C98" s="29" t="s">
        <v>109</v>
      </c>
      <c r="D98" s="51" t="s">
        <v>85</v>
      </c>
      <c r="E98" s="51"/>
      <c r="F98" s="59"/>
      <c r="G98" s="60"/>
      <c r="H98" s="61">
        <v>-55</v>
      </c>
      <c r="I98" s="62"/>
      <c r="J98" s="61">
        <f t="shared" si="4"/>
        <v>-55</v>
      </c>
      <c r="K98" s="62"/>
    </row>
    <row r="99" spans="1:11" ht="21" customHeight="1" x14ac:dyDescent="0.2">
      <c r="A99" s="27"/>
      <c r="B99" s="29" t="s">
        <v>112</v>
      </c>
      <c r="C99" s="29" t="s">
        <v>109</v>
      </c>
      <c r="D99" s="51" t="s">
        <v>85</v>
      </c>
      <c r="E99" s="51"/>
      <c r="F99" s="52">
        <v>90.5</v>
      </c>
      <c r="G99" s="53"/>
      <c r="H99" s="52"/>
      <c r="I99" s="53"/>
      <c r="J99" s="52">
        <v>90.5</v>
      </c>
      <c r="K99" s="53"/>
    </row>
    <row r="100" spans="1:11" s="41" customFormat="1" ht="23.25" customHeight="1" x14ac:dyDescent="0.25">
      <c r="A100" s="47" t="s">
        <v>113</v>
      </c>
      <c r="B100" s="47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s="41" customFormat="1" ht="15.75" x14ac:dyDescent="0.25">
      <c r="A101" s="42"/>
      <c r="B101" s="11"/>
      <c r="C101" s="11"/>
      <c r="D101" s="11"/>
      <c r="E101" s="43"/>
      <c r="F101" s="11"/>
      <c r="G101" s="11"/>
      <c r="H101" s="54" t="s">
        <v>114</v>
      </c>
      <c r="I101" s="54"/>
      <c r="J101" s="54"/>
      <c r="K101" s="54"/>
    </row>
    <row r="102" spans="1:11" s="41" customFormat="1" ht="54" customHeight="1" x14ac:dyDescent="0.25">
      <c r="A102" s="47" t="s">
        <v>115</v>
      </c>
      <c r="B102" s="47"/>
      <c r="C102" s="11"/>
      <c r="D102" s="11"/>
      <c r="E102" s="44" t="s">
        <v>116</v>
      </c>
      <c r="F102" s="45"/>
      <c r="G102" s="45"/>
      <c r="H102" s="48" t="s">
        <v>117</v>
      </c>
      <c r="I102" s="48"/>
      <c r="J102" s="48"/>
      <c r="K102" s="48"/>
    </row>
    <row r="103" spans="1:11" s="41" customFormat="1" ht="28.5" customHeight="1" x14ac:dyDescent="0.25">
      <c r="A103" s="47" t="s">
        <v>118</v>
      </c>
      <c r="B103" s="47"/>
      <c r="C103" s="11"/>
      <c r="D103" s="11"/>
      <c r="E103" s="11"/>
      <c r="F103" s="11"/>
      <c r="G103" s="11"/>
      <c r="H103" s="49"/>
      <c r="I103" s="49"/>
      <c r="J103" s="49"/>
      <c r="K103" s="49"/>
    </row>
    <row r="104" spans="1:11" s="41" customFormat="1" ht="20.25" customHeight="1" x14ac:dyDescent="0.25">
      <c r="A104" s="42"/>
      <c r="B104" s="11"/>
      <c r="C104" s="11"/>
      <c r="D104" s="11"/>
      <c r="E104" s="43"/>
      <c r="F104" s="11"/>
      <c r="G104" s="11"/>
      <c r="H104" s="50" t="s">
        <v>119</v>
      </c>
      <c r="I104" s="50"/>
      <c r="J104" s="50"/>
      <c r="K104" s="50"/>
    </row>
    <row r="105" spans="1:11" s="41" customFormat="1" ht="34.5" customHeight="1" x14ac:dyDescent="0.2">
      <c r="A105" s="42" t="s">
        <v>120</v>
      </c>
      <c r="B105" s="11"/>
      <c r="C105" s="42"/>
      <c r="D105" s="11"/>
      <c r="E105" s="44" t="s">
        <v>116</v>
      </c>
      <c r="F105" s="44"/>
      <c r="G105" s="45"/>
      <c r="H105" s="48" t="s">
        <v>117</v>
      </c>
      <c r="I105" s="48"/>
      <c r="J105" s="48"/>
      <c r="K105" s="48"/>
    </row>
    <row r="106" spans="1:11" ht="15.75" x14ac:dyDescent="0.2">
      <c r="B106" s="46" t="s">
        <v>121</v>
      </c>
    </row>
    <row r="107" spans="1:11" x14ac:dyDescent="0.2">
      <c r="B107" s="1" t="s">
        <v>122</v>
      </c>
    </row>
  </sheetData>
  <mergeCells count="236"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J25"/>
    <mergeCell ref="A26:J26"/>
    <mergeCell ref="A27:K27"/>
    <mergeCell ref="A42:K42"/>
    <mergeCell ref="A44:K44"/>
    <mergeCell ref="B46:H46"/>
    <mergeCell ref="B47:H47"/>
    <mergeCell ref="A49:H49"/>
    <mergeCell ref="A50:I50"/>
    <mergeCell ref="A34:K34"/>
    <mergeCell ref="A35:K35"/>
    <mergeCell ref="A36:K36"/>
    <mergeCell ref="A37:K37"/>
    <mergeCell ref="B39:H39"/>
    <mergeCell ref="B40:H40"/>
    <mergeCell ref="B52:C52"/>
    <mergeCell ref="D52:E52"/>
    <mergeCell ref="F52:G52"/>
    <mergeCell ref="H52:I52"/>
    <mergeCell ref="B51:C51"/>
    <mergeCell ref="D51:E51"/>
    <mergeCell ref="F51:G51"/>
    <mergeCell ref="H51:I51"/>
    <mergeCell ref="B54:C54"/>
    <mergeCell ref="D54:E54"/>
    <mergeCell ref="F54:G54"/>
    <mergeCell ref="H54:I54"/>
    <mergeCell ref="B53:C53"/>
    <mergeCell ref="D53:E53"/>
    <mergeCell ref="F53:G53"/>
    <mergeCell ref="H53:I53"/>
    <mergeCell ref="B56:C56"/>
    <mergeCell ref="D56:E56"/>
    <mergeCell ref="F56:G56"/>
    <mergeCell ref="H56:I56"/>
    <mergeCell ref="B55:C55"/>
    <mergeCell ref="D55:E55"/>
    <mergeCell ref="F55:G55"/>
    <mergeCell ref="H55:I55"/>
    <mergeCell ref="A60:H60"/>
    <mergeCell ref="A58:C58"/>
    <mergeCell ref="D58:E58"/>
    <mergeCell ref="F58:G58"/>
    <mergeCell ref="H58:I58"/>
    <mergeCell ref="B57:C57"/>
    <mergeCell ref="D57:E57"/>
    <mergeCell ref="F57:G57"/>
    <mergeCell ref="H57:I57"/>
    <mergeCell ref="A61:I61"/>
    <mergeCell ref="A62:C62"/>
    <mergeCell ref="D62:E62"/>
    <mergeCell ref="F62:G62"/>
    <mergeCell ref="H62:I62"/>
    <mergeCell ref="A65:C65"/>
    <mergeCell ref="D65:E65"/>
    <mergeCell ref="F65:G65"/>
    <mergeCell ref="H65:I65"/>
    <mergeCell ref="A67:H67"/>
    <mergeCell ref="A63:C63"/>
    <mergeCell ref="D63:E63"/>
    <mergeCell ref="F63:G63"/>
    <mergeCell ref="H63:I63"/>
    <mergeCell ref="A64:C64"/>
    <mergeCell ref="D64:E64"/>
    <mergeCell ref="F64:G64"/>
    <mergeCell ref="H64:I64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A102:B102"/>
    <mergeCell ref="H102:K102"/>
    <mergeCell ref="A103:B103"/>
    <mergeCell ref="H103:K103"/>
    <mergeCell ref="H104:K104"/>
    <mergeCell ref="H105:K105"/>
    <mergeCell ref="D99:E99"/>
    <mergeCell ref="F99:G99"/>
    <mergeCell ref="H99:I99"/>
    <mergeCell ref="J99:K99"/>
    <mergeCell ref="A100:B100"/>
    <mergeCell ref="H101:K101"/>
  </mergeCells>
  <pageMargins left="0.55118110236220474" right="0.39370078740157483" top="0.55118110236220474" bottom="0.55118110236220474" header="0.51181102362204722" footer="0.51181102362204722"/>
  <pageSetup paperSize="9" scale="52" fitToHeight="4" orientation="landscape" r:id="rId1"/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1021</vt:lpstr>
      <vt:lpstr>'1021'!Область_друку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2022-11-16T13:25:53Z</dcterms:created>
  <dcterms:modified xsi:type="dcterms:W3CDTF">2022-11-16T13:58:08Z</dcterms:modified>
</cp:coreProperties>
</file>