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1091" sheetId="1" r:id="rId1"/>
  </sheets>
  <definedNames>
    <definedName name="_xlnm.Print_Area" localSheetId="0">'1091'!$A$1:$L$106</definedName>
  </definedNames>
  <calcPr calcId="152511"/>
</workbook>
</file>

<file path=xl/calcChain.xml><?xml version="1.0" encoding="utf-8"?>
<calcChain xmlns="http://schemas.openxmlformats.org/spreadsheetml/2006/main">
  <c r="J98" i="1" l="1"/>
  <c r="J97" i="1"/>
  <c r="J96" i="1"/>
  <c r="F91" i="1"/>
  <c r="J91" i="1" s="1"/>
  <c r="H88" i="1"/>
  <c r="J87" i="1"/>
  <c r="J86" i="1"/>
  <c r="J85" i="1"/>
  <c r="J82" i="1"/>
  <c r="J81" i="1"/>
  <c r="J80" i="1"/>
  <c r="J78" i="1"/>
  <c r="J77" i="1"/>
  <c r="J76" i="1"/>
  <c r="J75" i="1"/>
  <c r="J74" i="1"/>
  <c r="F73" i="1"/>
  <c r="F88" i="1" s="1"/>
  <c r="J71" i="1"/>
  <c r="J70" i="1"/>
  <c r="J69" i="1"/>
  <c r="J68" i="1"/>
  <c r="J67" i="1"/>
  <c r="F53" i="1"/>
  <c r="H53" i="1" s="1"/>
  <c r="F52" i="1"/>
  <c r="H89" i="1" s="1"/>
  <c r="J89" i="1" s="1"/>
  <c r="D51" i="1"/>
  <c r="H51" i="1" s="1"/>
  <c r="F50" i="1"/>
  <c r="D50" i="1"/>
  <c r="D54" i="1" l="1"/>
  <c r="H50" i="1"/>
  <c r="J73" i="1"/>
  <c r="J88" i="1" s="1"/>
  <c r="D60" i="1"/>
  <c r="D61" i="1" s="1"/>
  <c r="F84" i="1" s="1"/>
  <c r="H52" i="1"/>
  <c r="F54" i="1"/>
  <c r="F94" i="1"/>
  <c r="H54" i="1" l="1"/>
  <c r="J94" i="1"/>
  <c r="H60" i="1"/>
  <c r="H61" i="1" s="1"/>
  <c r="F60" i="1"/>
  <c r="F61" i="1" s="1"/>
  <c r="H84" i="1" s="1"/>
  <c r="J84" i="1" s="1"/>
</calcChain>
</file>

<file path=xl/sharedStrings.xml><?xml version="1.0" encoding="utf-8"?>
<sst xmlns="http://schemas.openxmlformats.org/spreadsheetml/2006/main" count="181" uniqueCount="121">
  <si>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</si>
  <si>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</si>
  <si>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</si>
  <si>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</si>
  <si>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</si>
  <si>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</si>
  <si>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</si>
  <si>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</si>
  <si>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</si>
  <si>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</si>
  <si>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</si>
  <si>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</si>
  <si>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</si>
  <si>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175 599 288,43 гривень, у тому числі загального фонду — 145 774 265,11 гривень та спеціального фонду — 29 825 023,32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</si>
  <si>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</si>
  <si>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</si>
  <si>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</si>
  <si>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</si>
  <si>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</si>
  <si>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</si>
  <si>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</si>
  <si>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</si>
  <si>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</si>
  <si>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</si>
  <si>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</si>
  <si>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</si>
  <si>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</si>
  <si>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</si>
  <si>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</si>
  <si>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</si>
  <si>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</si>
  <si>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</si>
  <si>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</si>
  <si>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</si>
  <si>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</si>
  <si>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</si>
  <si>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</si>
  <si>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</si>
  <si>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</si>
  <si>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</si>
  <si>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</si>
  <si>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</si>
  <si>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</si>
  <si>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</si>
  <si>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</si>
  <si>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</si>
  <si>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</si>
  <si>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</si>
  <si>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</si>
  <si>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</si>
  <si>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</si>
  <si>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</si>
  <si>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</si>
  <si>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</si>
  <si>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</si>
  <si>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</si>
  <si>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</si>
  <si>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</si>
  <si>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</si>
  <si>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</si>
  <si>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</si>
  <si>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</si>
  <si>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</si>
  <si>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</si>
  <si>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</si>
  <si>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</si>
  <si>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</si>
  <si>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</si>
  <si>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</si>
  <si>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</si>
  <si>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</si>
  <si>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</si>
  <si>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</si>
  <si>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</si>
  <si>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</si>
  <si>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</si>
  <si>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</si>
  <si>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</si>
  <si>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</si>
  <si>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</si>
  <si>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</si>
  <si>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</si>
  <si>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</si>
  <si>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яким додатково виділено кошти на придбання предметів, матеріалів та обладнання довгострокового користування для облаштування укриття</t>
  </si>
  <si>
    <t>Рішення виконавчого комітету № 607 від 25.08.2022 року</t>
  </si>
  <si>
    <t>Кількість закладів, в яких буде проведено капітальний ремонт</t>
  </si>
  <si>
    <t>Рішення сесії Хмельницької міської ради № 7 від 15.12.2021 року. Рішення виконавчого комітету № 705  від 13.10.2022 року.</t>
  </si>
  <si>
    <t>Кількість закладів, в яких будуть проведені поточні ремонти</t>
  </si>
  <si>
    <t>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</si>
  <si>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</si>
  <si>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</si>
  <si>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</si>
  <si>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</si>
  <si>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</si>
  <si>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</si>
  <si>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</si>
  <si>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</si>
  <si>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</si>
  <si>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 закладу професійної (професійно-технічної) освіти </t>
  </si>
  <si>
    <t>Середні витрати на проведення поточного ремонту одного закладу професійної (професійно-технічної) освіти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</si>
  <si>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</si>
  <si>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</si>
  <si>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</si>
  <si>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</si>
  <si>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</si>
  <si>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</si>
  <si>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</si>
  <si>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</si>
  <si>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</si>
  <si>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</si>
  <si>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</si>
  <si>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</si>
  <si>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</si>
  <si>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</si>
  <si>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</si>
  <si>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</si>
  <si>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</si>
  <si>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</si>
  <si>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</si>
  <si>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</si>
  <si>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2022 року </t>
    </r>
    <r>
      <rPr>
        <u/>
        <sz val="12"/>
        <rFont val="Times New Roman"/>
        <family val="1"/>
        <charset val="204"/>
      </rPr>
      <t>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</si>
</sst>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5" formatCode="#,##0.0"/>
    <numFmt numFmtId="166" formatCode="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 shrinkToFit="1"/>
    </xf>
    <xf numFmtId="3" fontId="14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7"/>
  <sheetViews>
    <sheetView tabSelected="1" view="pageBreakPreview" topLeftCell="A89" zoomScale="80" zoomScaleNormal="80" zoomScaleSheetLayoutView="80" workbookViewId="0">
      <selection activeCell="J94" sqref="J94:K94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113" t="s">
        <v>0</v>
      </c>
      <c r="H1" s="114"/>
      <c r="I1" s="114"/>
      <c r="J1" s="114"/>
      <c r="K1" s="114"/>
    </row>
    <row r="2" spans="1:12" ht="114" customHeight="1" x14ac:dyDescent="0.2">
      <c r="B2" s="2"/>
      <c r="C2" s="2"/>
      <c r="D2" s="2"/>
      <c r="E2" s="2"/>
      <c r="F2" s="2"/>
      <c r="G2" s="113" t="s">
        <v>120</v>
      </c>
      <c r="H2" s="113"/>
      <c r="I2" s="113"/>
      <c r="J2" s="113"/>
      <c r="K2" s="113"/>
    </row>
    <row r="3" spans="1:12" ht="37.5" customHeight="1" x14ac:dyDescent="0.2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136.5" customHeight="1" x14ac:dyDescent="0.2">
      <c r="A4" s="3" t="s">
        <v>2</v>
      </c>
      <c r="B4" s="111" t="s">
        <v>3</v>
      </c>
      <c r="C4" s="111"/>
      <c r="D4" s="111"/>
      <c r="E4" s="111"/>
      <c r="F4" s="111"/>
      <c r="G4" s="110" t="s">
        <v>4</v>
      </c>
      <c r="H4" s="110"/>
      <c r="I4" s="110"/>
      <c r="J4" s="110"/>
      <c r="K4" s="110"/>
    </row>
    <row r="5" spans="1:12" ht="126" customHeight="1" x14ac:dyDescent="0.2">
      <c r="A5" s="4" t="s">
        <v>5</v>
      </c>
      <c r="B5" s="111" t="s">
        <v>6</v>
      </c>
      <c r="C5" s="111"/>
      <c r="D5" s="111"/>
      <c r="E5" s="111"/>
      <c r="F5" s="111"/>
      <c r="G5" s="111" t="s">
        <v>7</v>
      </c>
      <c r="H5" s="111"/>
      <c r="I5" s="111"/>
      <c r="J5" s="111"/>
      <c r="K5" s="111"/>
    </row>
    <row r="6" spans="1:12" ht="123.75" customHeight="1" x14ac:dyDescent="0.2">
      <c r="A6" s="4" t="s">
        <v>8</v>
      </c>
      <c r="B6" s="110" t="s">
        <v>9</v>
      </c>
      <c r="C6" s="111"/>
      <c r="D6" s="5" t="s">
        <v>10</v>
      </c>
      <c r="E6" s="112" t="s">
        <v>11</v>
      </c>
      <c r="F6" s="111"/>
      <c r="G6" s="110" t="s">
        <v>12</v>
      </c>
      <c r="H6" s="111"/>
      <c r="I6" s="111"/>
      <c r="J6" s="111"/>
      <c r="K6" s="111"/>
    </row>
    <row r="7" spans="1:12" ht="30" customHeight="1" x14ac:dyDescent="0.2">
      <c r="A7" s="96" t="s">
        <v>13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2" ht="23.25" customHeight="1" x14ac:dyDescent="0.2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24" customHeight="1" x14ac:dyDescent="0.2">
      <c r="A9" s="104" t="s">
        <v>15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2" ht="21" customHeight="1" x14ac:dyDescent="0.2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6"/>
      <c r="K10" s="6"/>
    </row>
    <row r="11" spans="1:12" ht="19.5" customHeight="1" x14ac:dyDescent="0.2">
      <c r="A11" s="104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2" ht="25.5" customHeight="1" x14ac:dyDescent="0.2">
      <c r="A12" s="104" t="s">
        <v>18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2" ht="24" customHeight="1" x14ac:dyDescent="0.2">
      <c r="A13" s="108" t="s">
        <v>19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2" ht="32.25" customHeight="1" x14ac:dyDescent="0.2">
      <c r="A14" s="104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2" ht="31.5" customHeight="1" x14ac:dyDescent="0.2">
      <c r="A15" s="104" t="s">
        <v>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2" ht="33.75" customHeight="1" x14ac:dyDescent="0.2">
      <c r="A16" s="106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21.75" customHeight="1" x14ac:dyDescent="0.2">
      <c r="A17" s="106" t="s">
        <v>23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37.5" customHeight="1" x14ac:dyDescent="0.2">
      <c r="A18" s="106" t="s">
        <v>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38.25" customHeight="1" x14ac:dyDescent="0.2">
      <c r="A19" s="106" t="s">
        <v>25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32.450000000000003" customHeight="1" x14ac:dyDescent="0.2">
      <c r="A20" s="104" t="s">
        <v>24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32.450000000000003" customHeight="1" x14ac:dyDescent="0.2">
      <c r="A21" s="104" t="s">
        <v>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32.450000000000003" customHeight="1" x14ac:dyDescent="0.2">
      <c r="A22" s="104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30.75" customHeight="1" x14ac:dyDescent="0.2">
      <c r="A23" s="104" t="s">
        <v>28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23.25" customHeight="1" x14ac:dyDescent="0.2">
      <c r="A24" s="104" t="s">
        <v>29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34.5" customHeight="1" x14ac:dyDescent="0.2">
      <c r="A25" s="104" t="s">
        <v>30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6"/>
    </row>
    <row r="26" spans="1:11" ht="19.5" customHeight="1" x14ac:dyDescent="0.2">
      <c r="A26" s="104" t="s">
        <v>31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26.25" customHeight="1" x14ac:dyDescent="0.2">
      <c r="A27" s="104" t="s">
        <v>32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26.25" customHeight="1" x14ac:dyDescent="0.2">
      <c r="A28" s="104" t="s">
        <v>33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26.25" customHeight="1" x14ac:dyDescent="0.2">
      <c r="A29" s="104" t="s">
        <v>34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9.5" customHeight="1" x14ac:dyDescent="0.2">
      <c r="A30" s="96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7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2.5" customHeight="1" x14ac:dyDescent="0.2">
      <c r="A32" s="7" t="s">
        <v>36</v>
      </c>
      <c r="B32" s="91" t="s">
        <v>37</v>
      </c>
      <c r="C32" s="91"/>
      <c r="D32" s="91"/>
      <c r="E32" s="91"/>
      <c r="F32" s="91"/>
      <c r="G32" s="91"/>
      <c r="H32" s="91"/>
      <c r="I32" s="8"/>
      <c r="J32" s="8"/>
      <c r="K32" s="8"/>
    </row>
    <row r="33" spans="1:11" ht="47.25" customHeight="1" x14ac:dyDescent="0.2">
      <c r="A33" s="9">
        <v>1</v>
      </c>
      <c r="B33" s="105" t="s">
        <v>38</v>
      </c>
      <c r="C33" s="105"/>
      <c r="D33" s="105"/>
      <c r="E33" s="105"/>
      <c r="F33" s="105"/>
      <c r="G33" s="105"/>
      <c r="H33" s="105"/>
      <c r="I33" s="8"/>
      <c r="J33" s="8"/>
      <c r="K33" s="8"/>
    </row>
    <row r="34" spans="1:11" ht="24" customHeight="1" x14ac:dyDescent="0.2">
      <c r="A34" s="10">
        <v>2</v>
      </c>
      <c r="B34" s="47" t="s">
        <v>39</v>
      </c>
      <c r="C34" s="47"/>
      <c r="D34" s="47"/>
      <c r="E34" s="47"/>
      <c r="F34" s="47"/>
      <c r="G34" s="47"/>
      <c r="H34" s="47"/>
      <c r="I34" s="8"/>
      <c r="J34" s="8"/>
      <c r="K34" s="8"/>
    </row>
    <row r="35" spans="1:11" ht="36.75" customHeight="1" x14ac:dyDescent="0.2">
      <c r="A35" s="10">
        <v>3</v>
      </c>
      <c r="B35" s="82" t="s">
        <v>40</v>
      </c>
      <c r="C35" s="97"/>
      <c r="D35" s="97"/>
      <c r="E35" s="97"/>
      <c r="F35" s="97"/>
      <c r="G35" s="97"/>
      <c r="H35" s="83"/>
      <c r="I35" s="8"/>
      <c r="J35" s="8"/>
      <c r="K35" s="8"/>
    </row>
    <row r="36" spans="1:11" ht="21.75" customHeight="1" x14ac:dyDescent="0.2">
      <c r="A36" s="10">
        <v>4</v>
      </c>
      <c r="B36" s="47" t="s">
        <v>41</v>
      </c>
      <c r="C36" s="47"/>
      <c r="D36" s="47"/>
      <c r="E36" s="47"/>
      <c r="F36" s="47"/>
      <c r="G36" s="47"/>
      <c r="H36" s="47"/>
      <c r="I36" s="8"/>
      <c r="J36" s="8"/>
      <c r="K36" s="8"/>
    </row>
    <row r="37" spans="1:11" ht="13.5" customHeight="1" x14ac:dyDescent="0.2">
      <c r="A37" s="11"/>
      <c r="B37" s="3"/>
      <c r="C37" s="3"/>
      <c r="D37" s="3"/>
      <c r="E37" s="3"/>
      <c r="F37" s="3"/>
      <c r="G37" s="3"/>
      <c r="H37" s="3"/>
      <c r="I37" s="8"/>
      <c r="J37" s="8"/>
      <c r="K37" s="8"/>
    </row>
    <row r="38" spans="1:11" ht="19.5" customHeight="1" x14ac:dyDescent="0.2">
      <c r="A38" s="96" t="s">
        <v>42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1" customHeight="1" x14ac:dyDescent="0.2">
      <c r="A40" s="96" t="s">
        <v>43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0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0.25" customHeight="1" x14ac:dyDescent="0.2">
      <c r="A42" s="7" t="s">
        <v>36</v>
      </c>
      <c r="B42" s="91" t="s">
        <v>44</v>
      </c>
      <c r="C42" s="91"/>
      <c r="D42" s="91"/>
      <c r="E42" s="91"/>
      <c r="F42" s="91"/>
      <c r="G42" s="91"/>
      <c r="H42" s="91"/>
      <c r="I42" s="8"/>
      <c r="J42" s="8"/>
      <c r="K42" s="8"/>
    </row>
    <row r="43" spans="1:11" ht="48.75" customHeight="1" x14ac:dyDescent="0.2">
      <c r="A43" s="12">
        <v>1</v>
      </c>
      <c r="B43" s="82" t="s">
        <v>45</v>
      </c>
      <c r="C43" s="97"/>
      <c r="D43" s="97"/>
      <c r="E43" s="97"/>
      <c r="F43" s="97"/>
      <c r="G43" s="97"/>
      <c r="H43" s="83"/>
      <c r="I43" s="8"/>
      <c r="J43" s="8"/>
      <c r="K43" s="8"/>
    </row>
    <row r="44" spans="1:11" ht="35.25" customHeight="1" x14ac:dyDescent="0.2">
      <c r="A44" s="13">
        <v>2</v>
      </c>
      <c r="B44" s="82" t="s">
        <v>46</v>
      </c>
      <c r="C44" s="97"/>
      <c r="D44" s="97"/>
      <c r="E44" s="97"/>
      <c r="F44" s="97"/>
      <c r="G44" s="97"/>
      <c r="H44" s="83"/>
      <c r="I44" s="8"/>
      <c r="J44" s="8"/>
      <c r="K44" s="8"/>
    </row>
    <row r="45" spans="1:11" ht="15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 x14ac:dyDescent="0.2">
      <c r="A46" s="96" t="s">
        <v>47</v>
      </c>
      <c r="B46" s="96"/>
      <c r="C46" s="96"/>
      <c r="D46" s="96"/>
      <c r="E46" s="96"/>
      <c r="F46" s="96"/>
      <c r="G46" s="96"/>
      <c r="H46" s="96"/>
      <c r="I46" s="8"/>
      <c r="J46" s="8"/>
      <c r="K46" s="8"/>
    </row>
    <row r="47" spans="1:11" s="14" customFormat="1" ht="16.5" customHeight="1" x14ac:dyDescent="0.2">
      <c r="A47" s="99" t="s">
        <v>48</v>
      </c>
      <c r="B47" s="99"/>
      <c r="C47" s="99"/>
      <c r="D47" s="99"/>
      <c r="E47" s="99"/>
      <c r="F47" s="99"/>
      <c r="G47" s="99"/>
      <c r="H47" s="99"/>
      <c r="I47" s="99"/>
      <c r="J47" s="4"/>
      <c r="K47" s="4"/>
    </row>
    <row r="48" spans="1:11" ht="15.75" x14ac:dyDescent="0.2">
      <c r="A48" s="15" t="s">
        <v>36</v>
      </c>
      <c r="B48" s="91" t="s">
        <v>49</v>
      </c>
      <c r="C48" s="91"/>
      <c r="D48" s="91" t="s">
        <v>50</v>
      </c>
      <c r="E48" s="91"/>
      <c r="F48" s="91" t="s">
        <v>51</v>
      </c>
      <c r="G48" s="91"/>
      <c r="H48" s="91" t="s">
        <v>52</v>
      </c>
      <c r="I48" s="91"/>
      <c r="J48" s="16"/>
      <c r="K48" s="17"/>
    </row>
    <row r="49" spans="1:11" ht="24" customHeight="1" x14ac:dyDescent="0.2">
      <c r="A49" s="18">
        <v>1</v>
      </c>
      <c r="B49" s="92">
        <v>2</v>
      </c>
      <c r="C49" s="92"/>
      <c r="D49" s="92">
        <v>3</v>
      </c>
      <c r="E49" s="92"/>
      <c r="F49" s="92">
        <v>4</v>
      </c>
      <c r="G49" s="92"/>
      <c r="H49" s="92">
        <v>6</v>
      </c>
      <c r="I49" s="92"/>
      <c r="J49" s="19"/>
      <c r="K49" s="8"/>
    </row>
    <row r="50" spans="1:11" ht="32.25" customHeight="1" x14ac:dyDescent="0.2">
      <c r="A50" s="20">
        <v>1</v>
      </c>
      <c r="B50" s="47" t="s">
        <v>53</v>
      </c>
      <c r="C50" s="47"/>
      <c r="D50" s="102">
        <f>134517295+(45000+16859.45+6113+4605.07+739.59)+197800+(3462732+2144981+2788072)-197800</f>
        <v>142986397.11000001</v>
      </c>
      <c r="E50" s="102"/>
      <c r="F50" s="101">
        <f>26034634+47500</f>
        <v>26082134</v>
      </c>
      <c r="G50" s="101"/>
      <c r="H50" s="101">
        <f>D50+F50</f>
        <v>169068531.11000001</v>
      </c>
      <c r="I50" s="101"/>
      <c r="J50" s="21"/>
      <c r="K50" s="8"/>
    </row>
    <row r="51" spans="1:11" ht="27" customHeight="1" x14ac:dyDescent="0.2">
      <c r="A51" s="20">
        <v>2</v>
      </c>
      <c r="B51" s="47" t="s">
        <v>54</v>
      </c>
      <c r="C51" s="47"/>
      <c r="D51" s="102">
        <f>2950600-162732</f>
        <v>2787868</v>
      </c>
      <c r="E51" s="102"/>
      <c r="F51" s="101">
        <v>1278806</v>
      </c>
      <c r="G51" s="101"/>
      <c r="H51" s="101">
        <f>D51+F51</f>
        <v>4066674</v>
      </c>
      <c r="I51" s="101"/>
      <c r="J51" s="21"/>
      <c r="K51" s="8"/>
    </row>
    <row r="52" spans="1:11" ht="24" customHeight="1" x14ac:dyDescent="0.2">
      <c r="A52" s="20">
        <v>3</v>
      </c>
      <c r="B52" s="47" t="s">
        <v>55</v>
      </c>
      <c r="C52" s="47"/>
      <c r="D52" s="100"/>
      <c r="E52" s="100"/>
      <c r="F52" s="101">
        <f>2182625-93000-197800+364258.32</f>
        <v>2256083.3199999998</v>
      </c>
      <c r="G52" s="101"/>
      <c r="H52" s="101">
        <f>D52+F52</f>
        <v>2256083.3199999998</v>
      </c>
      <c r="I52" s="101"/>
      <c r="J52" s="21"/>
      <c r="K52" s="8"/>
    </row>
    <row r="53" spans="1:11" ht="36" customHeight="1" x14ac:dyDescent="0.2">
      <c r="A53" s="20">
        <v>4</v>
      </c>
      <c r="B53" s="82" t="s">
        <v>56</v>
      </c>
      <c r="C53" s="83"/>
      <c r="D53" s="100"/>
      <c r="E53" s="100"/>
      <c r="F53" s="101">
        <f>160000+48000</f>
        <v>208000</v>
      </c>
      <c r="G53" s="101"/>
      <c r="H53" s="101">
        <f>D53+F53</f>
        <v>208000</v>
      </c>
      <c r="I53" s="101"/>
      <c r="J53" s="21"/>
      <c r="K53" s="8"/>
    </row>
    <row r="54" spans="1:11" ht="15.75" x14ac:dyDescent="0.2">
      <c r="A54" s="51" t="s">
        <v>57</v>
      </c>
      <c r="B54" s="51"/>
      <c r="C54" s="51"/>
      <c r="D54" s="101">
        <f>SUM(D50:D53)</f>
        <v>145774265.11000001</v>
      </c>
      <c r="E54" s="101"/>
      <c r="F54" s="101">
        <f>SUM(F50:F53)</f>
        <v>29825023.32</v>
      </c>
      <c r="G54" s="101"/>
      <c r="H54" s="101">
        <f>SUM(H50:H53)</f>
        <v>175599288.43000001</v>
      </c>
      <c r="I54" s="101"/>
      <c r="J54" s="8"/>
      <c r="K54" s="8"/>
    </row>
    <row r="55" spans="1:11" ht="15.75" customHeight="1" x14ac:dyDescent="0.2">
      <c r="A55" s="8"/>
      <c r="B55" s="3"/>
      <c r="C55" s="8"/>
      <c r="D55" s="22"/>
      <c r="E55" s="22"/>
      <c r="F55" s="22"/>
      <c r="G55" s="22"/>
      <c r="H55" s="22"/>
      <c r="I55" s="22"/>
      <c r="J55" s="8"/>
      <c r="K55" s="8"/>
    </row>
    <row r="56" spans="1:11" ht="16.5" customHeight="1" x14ac:dyDescent="0.2">
      <c r="A56" s="96" t="s">
        <v>58</v>
      </c>
      <c r="B56" s="96"/>
      <c r="C56" s="96"/>
      <c r="D56" s="96"/>
      <c r="E56" s="96"/>
      <c r="F56" s="96"/>
      <c r="G56" s="96"/>
      <c r="H56" s="96"/>
      <c r="I56" s="8"/>
      <c r="J56" s="8"/>
      <c r="K56" s="8"/>
    </row>
    <row r="57" spans="1:11" ht="16.5" customHeight="1" x14ac:dyDescent="0.2">
      <c r="A57" s="99" t="s">
        <v>48</v>
      </c>
      <c r="B57" s="99"/>
      <c r="C57" s="99"/>
      <c r="D57" s="99"/>
      <c r="E57" s="99"/>
      <c r="F57" s="99"/>
      <c r="G57" s="99"/>
      <c r="H57" s="99"/>
      <c r="I57" s="99"/>
      <c r="J57" s="4"/>
      <c r="K57" s="4"/>
    </row>
    <row r="58" spans="1:11" ht="16.5" customHeight="1" x14ac:dyDescent="0.2">
      <c r="A58" s="91" t="s">
        <v>59</v>
      </c>
      <c r="B58" s="91"/>
      <c r="C58" s="91"/>
      <c r="D58" s="91" t="s">
        <v>50</v>
      </c>
      <c r="E58" s="91"/>
      <c r="F58" s="91" t="s">
        <v>51</v>
      </c>
      <c r="G58" s="91"/>
      <c r="H58" s="91" t="s">
        <v>52</v>
      </c>
      <c r="I58" s="91"/>
      <c r="J58" s="8"/>
      <c r="K58" s="8"/>
    </row>
    <row r="59" spans="1:11" ht="23.25" customHeight="1" x14ac:dyDescent="0.2">
      <c r="A59" s="92">
        <v>1</v>
      </c>
      <c r="B59" s="92"/>
      <c r="C59" s="92"/>
      <c r="D59" s="92">
        <v>2</v>
      </c>
      <c r="E59" s="92"/>
      <c r="F59" s="92">
        <v>3</v>
      </c>
      <c r="G59" s="92"/>
      <c r="H59" s="92">
        <v>4</v>
      </c>
      <c r="I59" s="92"/>
      <c r="J59" s="8"/>
      <c r="K59" s="8"/>
    </row>
    <row r="60" spans="1:11" ht="36.75" customHeight="1" x14ac:dyDescent="0.2">
      <c r="A60" s="82" t="s">
        <v>60</v>
      </c>
      <c r="B60" s="97"/>
      <c r="C60" s="83"/>
      <c r="D60" s="98">
        <f>D54</f>
        <v>145774265.11000001</v>
      </c>
      <c r="E60" s="98"/>
      <c r="F60" s="98">
        <f>F54</f>
        <v>29825023.32</v>
      </c>
      <c r="G60" s="98"/>
      <c r="H60" s="98">
        <f>H54</f>
        <v>175599288.43000001</v>
      </c>
      <c r="I60" s="98"/>
      <c r="J60" s="8"/>
      <c r="K60" s="8"/>
    </row>
    <row r="61" spans="1:11" ht="15.75" x14ac:dyDescent="0.2">
      <c r="A61" s="93" t="s">
        <v>57</v>
      </c>
      <c r="B61" s="94"/>
      <c r="C61" s="94"/>
      <c r="D61" s="95">
        <f>D60</f>
        <v>145774265.11000001</v>
      </c>
      <c r="E61" s="95"/>
      <c r="F61" s="95">
        <f>F60</f>
        <v>29825023.32</v>
      </c>
      <c r="G61" s="95"/>
      <c r="H61" s="95">
        <f>H60</f>
        <v>175599288.43000001</v>
      </c>
      <c r="I61" s="95"/>
      <c r="J61" s="8"/>
      <c r="K61" s="8"/>
    </row>
    <row r="62" spans="1:11" ht="10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22.5" customHeight="1" x14ac:dyDescent="0.2">
      <c r="A63" s="96" t="s">
        <v>61</v>
      </c>
      <c r="B63" s="96"/>
      <c r="C63" s="96"/>
      <c r="D63" s="96"/>
      <c r="E63" s="96"/>
      <c r="F63" s="96"/>
      <c r="G63" s="96"/>
      <c r="H63" s="96"/>
      <c r="I63" s="8"/>
      <c r="J63" s="8"/>
      <c r="K63" s="8"/>
    </row>
    <row r="64" spans="1:11" s="14" customFormat="1" ht="29.25" customHeight="1" x14ac:dyDescent="0.2">
      <c r="A64" s="15" t="s">
        <v>36</v>
      </c>
      <c r="B64" s="15" t="s">
        <v>62</v>
      </c>
      <c r="C64" s="15" t="s">
        <v>63</v>
      </c>
      <c r="D64" s="91" t="s">
        <v>64</v>
      </c>
      <c r="E64" s="91"/>
      <c r="F64" s="91" t="s">
        <v>50</v>
      </c>
      <c r="G64" s="91"/>
      <c r="H64" s="91" t="s">
        <v>51</v>
      </c>
      <c r="I64" s="91"/>
      <c r="J64" s="91" t="s">
        <v>52</v>
      </c>
      <c r="K64" s="91"/>
    </row>
    <row r="65" spans="1:11" ht="21.95" customHeight="1" x14ac:dyDescent="0.2">
      <c r="A65" s="18">
        <v>1</v>
      </c>
      <c r="B65" s="18">
        <v>2</v>
      </c>
      <c r="C65" s="18">
        <v>3</v>
      </c>
      <c r="D65" s="92">
        <v>4</v>
      </c>
      <c r="E65" s="92"/>
      <c r="F65" s="92">
        <v>5</v>
      </c>
      <c r="G65" s="92"/>
      <c r="H65" s="92">
        <v>6</v>
      </c>
      <c r="I65" s="92"/>
      <c r="J65" s="92">
        <v>7</v>
      </c>
      <c r="K65" s="62"/>
    </row>
    <row r="66" spans="1:11" ht="24.6" customHeight="1" x14ac:dyDescent="0.2">
      <c r="A66" s="20">
        <v>1</v>
      </c>
      <c r="B66" s="23" t="s">
        <v>65</v>
      </c>
      <c r="C66" s="24"/>
      <c r="D66" s="62"/>
      <c r="E66" s="62"/>
      <c r="F66" s="62"/>
      <c r="G66" s="62"/>
      <c r="H66" s="62"/>
      <c r="I66" s="62"/>
      <c r="J66" s="62"/>
      <c r="K66" s="62"/>
    </row>
    <row r="67" spans="1:11" ht="23.25" customHeight="1" x14ac:dyDescent="0.2">
      <c r="A67" s="25"/>
      <c r="B67" s="26" t="s">
        <v>66</v>
      </c>
      <c r="C67" s="26" t="s">
        <v>67</v>
      </c>
      <c r="D67" s="47" t="s">
        <v>68</v>
      </c>
      <c r="E67" s="47"/>
      <c r="F67" s="61">
        <v>6</v>
      </c>
      <c r="G67" s="61"/>
      <c r="H67" s="62"/>
      <c r="I67" s="62"/>
      <c r="J67" s="61">
        <f>F67+H67</f>
        <v>6</v>
      </c>
      <c r="K67" s="61"/>
    </row>
    <row r="68" spans="1:11" ht="36" customHeight="1" x14ac:dyDescent="0.2">
      <c r="A68" s="25"/>
      <c r="B68" s="27" t="s">
        <v>69</v>
      </c>
      <c r="C68" s="26" t="s">
        <v>67</v>
      </c>
      <c r="D68" s="47" t="s">
        <v>70</v>
      </c>
      <c r="E68" s="47"/>
      <c r="F68" s="90">
        <v>522.55999999999995</v>
      </c>
      <c r="G68" s="90"/>
      <c r="H68" s="90">
        <v>52.52</v>
      </c>
      <c r="I68" s="90"/>
      <c r="J68" s="90">
        <f>F68+H68</f>
        <v>575.07999999999993</v>
      </c>
      <c r="K68" s="90"/>
    </row>
    <row r="69" spans="1:11" ht="28.5" customHeight="1" x14ac:dyDescent="0.2">
      <c r="A69" s="25"/>
      <c r="B69" s="27" t="s">
        <v>71</v>
      </c>
      <c r="C69" s="26" t="s">
        <v>67</v>
      </c>
      <c r="D69" s="47" t="s">
        <v>70</v>
      </c>
      <c r="E69" s="47"/>
      <c r="F69" s="90">
        <v>291.56</v>
      </c>
      <c r="G69" s="90"/>
      <c r="H69" s="90">
        <v>34.520000000000003</v>
      </c>
      <c r="I69" s="90"/>
      <c r="J69" s="90">
        <f>F69+H69</f>
        <v>326.08</v>
      </c>
      <c r="K69" s="90"/>
    </row>
    <row r="70" spans="1:11" ht="20.25" customHeight="1" x14ac:dyDescent="0.2">
      <c r="A70" s="25"/>
      <c r="B70" s="27" t="s">
        <v>72</v>
      </c>
      <c r="C70" s="26" t="s">
        <v>67</v>
      </c>
      <c r="D70" s="47" t="s">
        <v>70</v>
      </c>
      <c r="E70" s="47"/>
      <c r="F70" s="90">
        <v>95</v>
      </c>
      <c r="G70" s="90"/>
      <c r="H70" s="90">
        <v>4</v>
      </c>
      <c r="I70" s="90"/>
      <c r="J70" s="90">
        <f>F70+H70</f>
        <v>99</v>
      </c>
      <c r="K70" s="90"/>
    </row>
    <row r="71" spans="1:11" ht="23.25" customHeight="1" x14ac:dyDescent="0.2">
      <c r="A71" s="25"/>
      <c r="B71" s="27" t="s">
        <v>73</v>
      </c>
      <c r="C71" s="26" t="s">
        <v>67</v>
      </c>
      <c r="D71" s="47" t="s">
        <v>70</v>
      </c>
      <c r="E71" s="47"/>
      <c r="F71" s="90">
        <v>136</v>
      </c>
      <c r="G71" s="90"/>
      <c r="H71" s="90">
        <v>14</v>
      </c>
      <c r="I71" s="90"/>
      <c r="J71" s="90">
        <f>F71+H71</f>
        <v>150</v>
      </c>
      <c r="K71" s="90"/>
    </row>
    <row r="72" spans="1:11" ht="21.75" customHeight="1" x14ac:dyDescent="0.2">
      <c r="A72" s="25">
        <v>2</v>
      </c>
      <c r="B72" s="23" t="s">
        <v>74</v>
      </c>
      <c r="C72" s="26"/>
      <c r="D72" s="47"/>
      <c r="E72" s="47"/>
      <c r="F72" s="63"/>
      <c r="G72" s="63"/>
      <c r="H72" s="51"/>
      <c r="I72" s="51"/>
      <c r="J72" s="57"/>
      <c r="K72" s="58"/>
    </row>
    <row r="73" spans="1:11" ht="20.25" customHeight="1" x14ac:dyDescent="0.2">
      <c r="A73" s="25"/>
      <c r="B73" s="26" t="s">
        <v>75</v>
      </c>
      <c r="C73" s="26" t="s">
        <v>76</v>
      </c>
      <c r="D73" s="47" t="s">
        <v>68</v>
      </c>
      <c r="E73" s="47"/>
      <c r="F73" s="89">
        <f>2784-353</f>
        <v>2431</v>
      </c>
      <c r="G73" s="89"/>
      <c r="H73" s="88"/>
      <c r="I73" s="88"/>
      <c r="J73" s="59">
        <f t="shared" ref="J73:J78" si="0">F73+H73</f>
        <v>2431</v>
      </c>
      <c r="K73" s="60"/>
    </row>
    <row r="74" spans="1:11" ht="30.75" customHeight="1" x14ac:dyDescent="0.2">
      <c r="A74" s="25"/>
      <c r="B74" s="26" t="s">
        <v>77</v>
      </c>
      <c r="C74" s="26" t="s">
        <v>76</v>
      </c>
      <c r="D74" s="47" t="s">
        <v>78</v>
      </c>
      <c r="E74" s="47"/>
      <c r="F74" s="88"/>
      <c r="G74" s="88"/>
      <c r="H74" s="89">
        <v>353</v>
      </c>
      <c r="I74" s="89"/>
      <c r="J74" s="59">
        <f t="shared" si="0"/>
        <v>353</v>
      </c>
      <c r="K74" s="60"/>
    </row>
    <row r="75" spans="1:11" ht="24" customHeight="1" x14ac:dyDescent="0.2">
      <c r="A75" s="25"/>
      <c r="B75" s="26" t="s">
        <v>79</v>
      </c>
      <c r="C75" s="26" t="s">
        <v>76</v>
      </c>
      <c r="D75" s="47" t="s">
        <v>78</v>
      </c>
      <c r="E75" s="47"/>
      <c r="F75" s="84">
        <v>1071</v>
      </c>
      <c r="G75" s="84"/>
      <c r="H75" s="85"/>
      <c r="I75" s="85"/>
      <c r="J75" s="86">
        <f t="shared" si="0"/>
        <v>1071</v>
      </c>
      <c r="K75" s="87"/>
    </row>
    <row r="76" spans="1:11" ht="27" customHeight="1" x14ac:dyDescent="0.2">
      <c r="A76" s="25"/>
      <c r="B76" s="26" t="s">
        <v>80</v>
      </c>
      <c r="C76" s="26" t="s">
        <v>76</v>
      </c>
      <c r="D76" s="47" t="s">
        <v>78</v>
      </c>
      <c r="E76" s="47"/>
      <c r="F76" s="88">
        <v>1945</v>
      </c>
      <c r="G76" s="88"/>
      <c r="H76" s="89">
        <v>353</v>
      </c>
      <c r="I76" s="89"/>
      <c r="J76" s="59">
        <f t="shared" si="0"/>
        <v>2298</v>
      </c>
      <c r="K76" s="60"/>
    </row>
    <row r="77" spans="1:11" ht="54" customHeight="1" x14ac:dyDescent="0.2">
      <c r="A77" s="25"/>
      <c r="B77" s="26" t="s">
        <v>81</v>
      </c>
      <c r="C77" s="26" t="s">
        <v>76</v>
      </c>
      <c r="D77" s="47" t="s">
        <v>78</v>
      </c>
      <c r="E77" s="47"/>
      <c r="F77" s="78">
        <v>51</v>
      </c>
      <c r="G77" s="79"/>
      <c r="H77" s="80"/>
      <c r="I77" s="81"/>
      <c r="J77" s="59">
        <f t="shared" si="0"/>
        <v>51</v>
      </c>
      <c r="K77" s="60"/>
    </row>
    <row r="78" spans="1:11" ht="79.5" customHeight="1" x14ac:dyDescent="0.2">
      <c r="A78" s="25"/>
      <c r="B78" s="26" t="s">
        <v>82</v>
      </c>
      <c r="C78" s="26" t="s">
        <v>76</v>
      </c>
      <c r="D78" s="47" t="s">
        <v>78</v>
      </c>
      <c r="E78" s="47"/>
      <c r="F78" s="78">
        <v>38</v>
      </c>
      <c r="G78" s="79"/>
      <c r="H78" s="80"/>
      <c r="I78" s="81"/>
      <c r="J78" s="59">
        <f t="shared" si="0"/>
        <v>38</v>
      </c>
      <c r="K78" s="60"/>
    </row>
    <row r="79" spans="1:11" ht="69.75" customHeight="1" x14ac:dyDescent="0.2">
      <c r="A79" s="25"/>
      <c r="B79" s="26" t="s">
        <v>83</v>
      </c>
      <c r="C79" s="26" t="s">
        <v>67</v>
      </c>
      <c r="D79" s="47" t="s">
        <v>84</v>
      </c>
      <c r="E79" s="47"/>
      <c r="F79" s="78">
        <v>1</v>
      </c>
      <c r="G79" s="79"/>
      <c r="H79" s="80">
        <v>1</v>
      </c>
      <c r="I79" s="81"/>
      <c r="J79" s="59">
        <v>1</v>
      </c>
      <c r="K79" s="60"/>
    </row>
    <row r="80" spans="1:11" ht="71.25" customHeight="1" x14ac:dyDescent="0.2">
      <c r="A80" s="25"/>
      <c r="B80" s="28" t="s">
        <v>85</v>
      </c>
      <c r="C80" s="26" t="s">
        <v>67</v>
      </c>
      <c r="D80" s="82" t="s">
        <v>86</v>
      </c>
      <c r="E80" s="83"/>
      <c r="F80" s="74"/>
      <c r="G80" s="75"/>
      <c r="H80" s="76">
        <v>2</v>
      </c>
      <c r="I80" s="77"/>
      <c r="J80" s="76">
        <f>F80+H80</f>
        <v>2</v>
      </c>
      <c r="K80" s="77"/>
    </row>
    <row r="81" spans="1:11" ht="47.25" customHeight="1" x14ac:dyDescent="0.2">
      <c r="A81" s="25"/>
      <c r="B81" s="26" t="s">
        <v>87</v>
      </c>
      <c r="C81" s="26" t="s">
        <v>67</v>
      </c>
      <c r="D81" s="73" t="s">
        <v>88</v>
      </c>
      <c r="E81" s="73"/>
      <c r="F81" s="74">
        <v>1</v>
      </c>
      <c r="G81" s="75"/>
      <c r="H81" s="76"/>
      <c r="I81" s="77"/>
      <c r="J81" s="76">
        <f t="shared" ref="J81:J82" si="1">F81+H81</f>
        <v>1</v>
      </c>
      <c r="K81" s="77"/>
    </row>
    <row r="82" spans="1:11" ht="86.25" customHeight="1" x14ac:dyDescent="0.2">
      <c r="A82" s="25"/>
      <c r="B82" s="29" t="s">
        <v>89</v>
      </c>
      <c r="C82" s="26" t="s">
        <v>67</v>
      </c>
      <c r="D82" s="73" t="s">
        <v>88</v>
      </c>
      <c r="E82" s="73"/>
      <c r="F82" s="74">
        <v>6</v>
      </c>
      <c r="G82" s="75"/>
      <c r="H82" s="76"/>
      <c r="I82" s="77"/>
      <c r="J82" s="76">
        <f t="shared" si="1"/>
        <v>6</v>
      </c>
      <c r="K82" s="77"/>
    </row>
    <row r="83" spans="1:11" ht="27.75" customHeight="1" x14ac:dyDescent="0.2">
      <c r="A83" s="25">
        <v>3</v>
      </c>
      <c r="B83" s="23" t="s">
        <v>90</v>
      </c>
      <c r="C83" s="26"/>
      <c r="D83" s="47"/>
      <c r="E83" s="69"/>
      <c r="F83" s="70"/>
      <c r="G83" s="70"/>
      <c r="H83" s="61"/>
      <c r="I83" s="61"/>
      <c r="J83" s="71"/>
      <c r="K83" s="71"/>
    </row>
    <row r="84" spans="1:11" s="30" customFormat="1" ht="38.25" customHeight="1" x14ac:dyDescent="0.2">
      <c r="A84" s="25"/>
      <c r="B84" s="26" t="s">
        <v>91</v>
      </c>
      <c r="C84" s="26" t="s">
        <v>92</v>
      </c>
      <c r="D84" s="47" t="s">
        <v>93</v>
      </c>
      <c r="E84" s="47"/>
      <c r="F84" s="71">
        <f>D61/(F73+H74)</f>
        <v>52361.44580100575</v>
      </c>
      <c r="G84" s="71"/>
      <c r="H84" s="72">
        <f>F61/(F73+H74)</f>
        <v>10713.01125</v>
      </c>
      <c r="I84" s="72"/>
      <c r="J84" s="71">
        <f>F84+H84</f>
        <v>63074.457051005753</v>
      </c>
      <c r="K84" s="71"/>
    </row>
    <row r="85" spans="1:11" s="30" customFormat="1" ht="21" customHeight="1" x14ac:dyDescent="0.2">
      <c r="A85" s="25"/>
      <c r="B85" s="26" t="s">
        <v>94</v>
      </c>
      <c r="C85" s="26" t="s">
        <v>92</v>
      </c>
      <c r="D85" s="47" t="s">
        <v>93</v>
      </c>
      <c r="E85" s="47"/>
      <c r="F85" s="65">
        <v>1250</v>
      </c>
      <c r="G85" s="66"/>
      <c r="H85" s="65"/>
      <c r="I85" s="66"/>
      <c r="J85" s="65">
        <f>F85+H85</f>
        <v>1250</v>
      </c>
      <c r="K85" s="66"/>
    </row>
    <row r="86" spans="1:11" s="30" customFormat="1" ht="108.75" customHeight="1" x14ac:dyDescent="0.2">
      <c r="A86" s="25"/>
      <c r="B86" s="26" t="s">
        <v>95</v>
      </c>
      <c r="C86" s="26" t="s">
        <v>92</v>
      </c>
      <c r="D86" s="47" t="s">
        <v>93</v>
      </c>
      <c r="E86" s="47"/>
      <c r="F86" s="65">
        <v>3927</v>
      </c>
      <c r="G86" s="66"/>
      <c r="H86" s="67"/>
      <c r="I86" s="68"/>
      <c r="J86" s="67">
        <f>F86+H86</f>
        <v>3927</v>
      </c>
      <c r="K86" s="68"/>
    </row>
    <row r="87" spans="1:11" s="30" customFormat="1" ht="162.75" customHeight="1" x14ac:dyDescent="0.2">
      <c r="A87" s="25"/>
      <c r="B87" s="31" t="s">
        <v>96</v>
      </c>
      <c r="C87" s="26" t="s">
        <v>92</v>
      </c>
      <c r="D87" s="47" t="s">
        <v>93</v>
      </c>
      <c r="E87" s="47"/>
      <c r="F87" s="64">
        <v>3721.5</v>
      </c>
      <c r="G87" s="64"/>
      <c r="H87" s="64"/>
      <c r="I87" s="64"/>
      <c r="J87" s="64">
        <f>F87</f>
        <v>3721.5</v>
      </c>
      <c r="K87" s="64"/>
    </row>
    <row r="88" spans="1:11" s="30" customFormat="1" ht="35.450000000000003" customHeight="1" x14ac:dyDescent="0.2">
      <c r="A88" s="25"/>
      <c r="B88" s="26" t="s">
        <v>97</v>
      </c>
      <c r="C88" s="26" t="s">
        <v>76</v>
      </c>
      <c r="D88" s="47" t="s">
        <v>93</v>
      </c>
      <c r="E88" s="47"/>
      <c r="F88" s="51">
        <f>ROUND(F73/F69,0)</f>
        <v>8</v>
      </c>
      <c r="G88" s="51"/>
      <c r="H88" s="59">
        <f>ROUND(H76/H69,0)</f>
        <v>10</v>
      </c>
      <c r="I88" s="60"/>
      <c r="J88" s="63">
        <f>ROUND((J73+J74)/J69,0)</f>
        <v>9</v>
      </c>
      <c r="K88" s="63"/>
    </row>
    <row r="89" spans="1:11" s="30" customFormat="1" ht="71.25" customHeight="1" x14ac:dyDescent="0.2">
      <c r="A89" s="25"/>
      <c r="B89" s="29" t="s">
        <v>98</v>
      </c>
      <c r="C89" s="26" t="s">
        <v>92</v>
      </c>
      <c r="D89" s="47" t="s">
        <v>93</v>
      </c>
      <c r="E89" s="47"/>
      <c r="F89" s="51"/>
      <c r="G89" s="51"/>
      <c r="H89" s="57">
        <f>F52/2</f>
        <v>1128041.6599999999</v>
      </c>
      <c r="I89" s="58"/>
      <c r="J89" s="57">
        <f>F89+H89</f>
        <v>1128041.6599999999</v>
      </c>
      <c r="K89" s="58"/>
    </row>
    <row r="90" spans="1:11" s="30" customFormat="1" ht="57" customHeight="1" x14ac:dyDescent="0.2">
      <c r="A90" s="25"/>
      <c r="B90" s="29" t="s">
        <v>99</v>
      </c>
      <c r="C90" s="26" t="s">
        <v>92</v>
      </c>
      <c r="D90" s="47" t="s">
        <v>93</v>
      </c>
      <c r="E90" s="47"/>
      <c r="F90" s="57">
        <v>2144981</v>
      </c>
      <c r="G90" s="58"/>
      <c r="H90" s="59"/>
      <c r="I90" s="60"/>
      <c r="J90" s="63"/>
      <c r="K90" s="63"/>
    </row>
    <row r="91" spans="1:11" s="30" customFormat="1" ht="86.25" customHeight="1" x14ac:dyDescent="0.2">
      <c r="A91" s="25"/>
      <c r="B91" s="29" t="s">
        <v>100</v>
      </c>
      <c r="C91" s="26" t="s">
        <v>92</v>
      </c>
      <c r="D91" s="47" t="s">
        <v>93</v>
      </c>
      <c r="E91" s="47"/>
      <c r="F91" s="57">
        <f>3300000/6</f>
        <v>550000</v>
      </c>
      <c r="G91" s="58"/>
      <c r="H91" s="59"/>
      <c r="I91" s="60"/>
      <c r="J91" s="57">
        <f>F91</f>
        <v>550000</v>
      </c>
      <c r="K91" s="58"/>
    </row>
    <row r="92" spans="1:11" s="30" customFormat="1" ht="26.45" customHeight="1" x14ac:dyDescent="0.2">
      <c r="A92" s="25">
        <v>4</v>
      </c>
      <c r="B92" s="23" t="s">
        <v>101</v>
      </c>
      <c r="C92" s="26"/>
      <c r="D92" s="47"/>
      <c r="E92" s="47"/>
      <c r="F92" s="61"/>
      <c r="G92" s="61"/>
      <c r="H92" s="62"/>
      <c r="I92" s="62"/>
      <c r="J92" s="61"/>
      <c r="K92" s="61"/>
    </row>
    <row r="93" spans="1:11" ht="41.25" customHeight="1" x14ac:dyDescent="0.2">
      <c r="A93" s="25"/>
      <c r="B93" s="26" t="s">
        <v>102</v>
      </c>
      <c r="C93" s="26" t="s">
        <v>103</v>
      </c>
      <c r="D93" s="47" t="s">
        <v>104</v>
      </c>
      <c r="E93" s="47"/>
      <c r="F93" s="54">
        <v>100</v>
      </c>
      <c r="G93" s="54"/>
      <c r="H93" s="55">
        <v>100</v>
      </c>
      <c r="I93" s="55"/>
      <c r="J93" s="54">
        <v>100</v>
      </c>
      <c r="K93" s="54"/>
    </row>
    <row r="94" spans="1:11" ht="33.75" customHeight="1" x14ac:dyDescent="0.2">
      <c r="A94" s="32"/>
      <c r="B94" s="28" t="s">
        <v>105</v>
      </c>
      <c r="C94" s="28" t="s">
        <v>103</v>
      </c>
      <c r="D94" s="56" t="s">
        <v>104</v>
      </c>
      <c r="E94" s="56"/>
      <c r="F94" s="50">
        <f>F76*100/F73</f>
        <v>80.008227067050598</v>
      </c>
      <c r="G94" s="50"/>
      <c r="H94" s="53">
        <v>100</v>
      </c>
      <c r="I94" s="53"/>
      <c r="J94" s="50">
        <f>J76*100/(J73+J74)</f>
        <v>82.543103448275858</v>
      </c>
      <c r="K94" s="50"/>
    </row>
    <row r="95" spans="1:11" ht="36.75" customHeight="1" x14ac:dyDescent="0.2">
      <c r="A95" s="25"/>
      <c r="B95" s="26" t="s">
        <v>106</v>
      </c>
      <c r="C95" s="26" t="s">
        <v>103</v>
      </c>
      <c r="D95" s="47" t="s">
        <v>93</v>
      </c>
      <c r="E95" s="47"/>
      <c r="F95" s="53">
        <v>91</v>
      </c>
      <c r="G95" s="53"/>
      <c r="H95" s="50">
        <v>91</v>
      </c>
      <c r="I95" s="50"/>
      <c r="J95" s="50">
        <v>91</v>
      </c>
      <c r="K95" s="50"/>
    </row>
    <row r="96" spans="1:11" ht="33.75" customHeight="1" x14ac:dyDescent="0.2">
      <c r="A96" s="24"/>
      <c r="B96" s="26" t="s">
        <v>107</v>
      </c>
      <c r="C96" s="26" t="s">
        <v>103</v>
      </c>
      <c r="D96" s="47" t="s">
        <v>93</v>
      </c>
      <c r="E96" s="47"/>
      <c r="F96" s="54"/>
      <c r="G96" s="54"/>
      <c r="H96" s="50">
        <v>13.2</v>
      </c>
      <c r="I96" s="50"/>
      <c r="J96" s="50">
        <f>H96</f>
        <v>13.2</v>
      </c>
      <c r="K96" s="50"/>
    </row>
    <row r="97" spans="1:11" ht="36.75" customHeight="1" x14ac:dyDescent="0.2">
      <c r="A97" s="24"/>
      <c r="B97" s="26" t="s">
        <v>108</v>
      </c>
      <c r="C97" s="26" t="s">
        <v>103</v>
      </c>
      <c r="D97" s="47" t="s">
        <v>93</v>
      </c>
      <c r="E97" s="47"/>
      <c r="F97" s="48">
        <v>95.9</v>
      </c>
      <c r="G97" s="49"/>
      <c r="H97" s="50"/>
      <c r="I97" s="50"/>
      <c r="J97" s="50">
        <f>F97</f>
        <v>95.9</v>
      </c>
      <c r="K97" s="50"/>
    </row>
    <row r="98" spans="1:11" ht="19.5" customHeight="1" x14ac:dyDescent="0.2">
      <c r="A98" s="24"/>
      <c r="B98" s="26" t="s">
        <v>109</v>
      </c>
      <c r="C98" s="26" t="s">
        <v>103</v>
      </c>
      <c r="D98" s="47" t="s">
        <v>93</v>
      </c>
      <c r="E98" s="47"/>
      <c r="F98" s="51"/>
      <c r="G98" s="51"/>
      <c r="H98" s="52">
        <v>95.7</v>
      </c>
      <c r="I98" s="52"/>
      <c r="J98" s="52">
        <f>H98</f>
        <v>95.7</v>
      </c>
      <c r="K98" s="52"/>
    </row>
    <row r="99" spans="1:11" ht="15.75" x14ac:dyDescent="0.2">
      <c r="A99" s="8"/>
      <c r="B99" s="3"/>
      <c r="C99" s="3"/>
      <c r="D99" s="3"/>
      <c r="E99" s="3"/>
      <c r="F99" s="5"/>
      <c r="G99" s="5"/>
      <c r="H99" s="33"/>
      <c r="I99" s="33"/>
      <c r="J99" s="33"/>
      <c r="K99" s="33"/>
    </row>
    <row r="100" spans="1:11" ht="27.75" customHeight="1" x14ac:dyDescent="0.25">
      <c r="A100" s="44" t="s">
        <v>110</v>
      </c>
      <c r="B100" s="44"/>
      <c r="C100" s="34"/>
      <c r="D100" s="34"/>
      <c r="E100" s="35"/>
      <c r="F100" s="34"/>
      <c r="G100" s="34"/>
      <c r="H100" s="45" t="s">
        <v>111</v>
      </c>
      <c r="I100" s="45"/>
      <c r="J100" s="45"/>
      <c r="K100" s="45"/>
    </row>
    <row r="101" spans="1:11" ht="58.5" customHeight="1" x14ac:dyDescent="0.25">
      <c r="A101" s="44" t="s">
        <v>112</v>
      </c>
      <c r="B101" s="44"/>
      <c r="C101" s="34"/>
      <c r="D101" s="34"/>
      <c r="E101" s="36" t="s">
        <v>113</v>
      </c>
      <c r="F101" s="37"/>
      <c r="G101" s="37"/>
      <c r="H101" s="42" t="s">
        <v>114</v>
      </c>
      <c r="I101" s="42"/>
      <c r="J101" s="42"/>
      <c r="K101" s="42"/>
    </row>
    <row r="102" spans="1:11" ht="19.5" customHeight="1" x14ac:dyDescent="0.25">
      <c r="A102" s="44" t="s">
        <v>115</v>
      </c>
      <c r="B102" s="44"/>
      <c r="C102" s="34"/>
      <c r="D102" s="34"/>
      <c r="E102" s="34"/>
      <c r="F102" s="34"/>
      <c r="G102" s="34"/>
      <c r="H102" s="46"/>
      <c r="I102" s="46"/>
      <c r="J102" s="46"/>
      <c r="K102" s="46"/>
    </row>
    <row r="103" spans="1:11" ht="29.25" customHeight="1" x14ac:dyDescent="0.25">
      <c r="A103" s="38"/>
      <c r="B103" s="34"/>
      <c r="C103" s="34"/>
      <c r="D103" s="34"/>
      <c r="E103" s="35"/>
      <c r="F103" s="34"/>
      <c r="G103" s="34"/>
      <c r="H103" s="41" t="s">
        <v>116</v>
      </c>
      <c r="I103" s="41"/>
      <c r="J103" s="41"/>
      <c r="K103" s="41"/>
    </row>
    <row r="104" spans="1:11" ht="29.25" customHeight="1" x14ac:dyDescent="0.2">
      <c r="A104" s="38" t="s">
        <v>117</v>
      </c>
      <c r="B104" s="34"/>
      <c r="C104" s="38"/>
      <c r="D104" s="34"/>
      <c r="E104" s="36" t="s">
        <v>113</v>
      </c>
      <c r="F104" s="36"/>
      <c r="G104" s="37"/>
      <c r="H104" s="42" t="s">
        <v>114</v>
      </c>
      <c r="I104" s="42"/>
      <c r="J104" s="42"/>
      <c r="K104" s="42"/>
    </row>
    <row r="105" spans="1:11" ht="29.25" customHeight="1" x14ac:dyDescent="0.2">
      <c r="A105" s="39"/>
      <c r="B105" s="40" t="s">
        <v>118</v>
      </c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16.5" customHeight="1" x14ac:dyDescent="0.2">
      <c r="A106" s="39"/>
      <c r="B106" s="39" t="s">
        <v>119</v>
      </c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x14ac:dyDescent="0.2">
      <c r="A107" s="43"/>
      <c r="B107" s="43"/>
    </row>
  </sheetData>
  <mergeCells count="242"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B34:H34"/>
    <mergeCell ref="A22:K22"/>
    <mergeCell ref="A23:K23"/>
    <mergeCell ref="A24:K24"/>
    <mergeCell ref="A25:J25"/>
    <mergeCell ref="A26:K26"/>
    <mergeCell ref="A27:K27"/>
    <mergeCell ref="B44:H44"/>
    <mergeCell ref="A46:H46"/>
    <mergeCell ref="A47:I47"/>
    <mergeCell ref="B48:C48"/>
    <mergeCell ref="D48:E48"/>
    <mergeCell ref="F48:G48"/>
    <mergeCell ref="H48:I48"/>
    <mergeCell ref="B35:H35"/>
    <mergeCell ref="B36:H36"/>
    <mergeCell ref="A38:K38"/>
    <mergeCell ref="A40:K40"/>
    <mergeCell ref="B42:H42"/>
    <mergeCell ref="B43:H43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A56:H56"/>
    <mergeCell ref="A57:I57"/>
    <mergeCell ref="A58:C58"/>
    <mergeCell ref="D58:E58"/>
    <mergeCell ref="F58:G58"/>
    <mergeCell ref="H58:I58"/>
    <mergeCell ref="B53:C53"/>
    <mergeCell ref="D53:E53"/>
    <mergeCell ref="F53:G53"/>
    <mergeCell ref="H53:I53"/>
    <mergeCell ref="A54:C54"/>
    <mergeCell ref="D54:E54"/>
    <mergeCell ref="F54:G54"/>
    <mergeCell ref="H54:I54"/>
    <mergeCell ref="A61:C61"/>
    <mergeCell ref="D61:E61"/>
    <mergeCell ref="F61:G61"/>
    <mergeCell ref="H61:I61"/>
    <mergeCell ref="A63:H63"/>
    <mergeCell ref="D64:E64"/>
    <mergeCell ref="F64:G64"/>
    <mergeCell ref="H64:I64"/>
    <mergeCell ref="A59:C59"/>
    <mergeCell ref="D59:E59"/>
    <mergeCell ref="F59:G59"/>
    <mergeCell ref="H59:I59"/>
    <mergeCell ref="A60:C60"/>
    <mergeCell ref="D60:E60"/>
    <mergeCell ref="F60:G60"/>
    <mergeCell ref="H60:I60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H103:K103"/>
    <mergeCell ref="H104:K104"/>
    <mergeCell ref="A107:B107"/>
    <mergeCell ref="A100:B100"/>
    <mergeCell ref="H100:K100"/>
    <mergeCell ref="A101:B101"/>
    <mergeCell ref="H101:K101"/>
    <mergeCell ref="A102:B102"/>
    <mergeCell ref="H102:K102"/>
  </mergeCells>
  <pageMargins left="0.62992125984251968" right="0.59055118110236227" top="0.55118110236220474" bottom="0.74803149606299213" header="0.31496062992125984" footer="0.31496062992125984"/>
  <pageSetup paperSize="9" scale="63" fitToHeight="5" orientation="landscape" r:id="rId1"/>
  <rowBreaks count="3" manualBreakCount="3">
    <brk id="15" max="11" man="1"/>
    <brk id="50" max="11" man="1"/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1091</vt:lpstr>
      <vt:lpstr>'1091'!Область_друку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2022-11-16T13:29:30Z</dcterms:created>
  <dcterms:modified xsi:type="dcterms:W3CDTF">2022-11-16T13:59:29Z</dcterms:modified>
</cp:coreProperties>
</file>