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35" windowHeight="6735"/>
  </bookViews>
  <sheets>
    <sheet name="1091" sheetId="1" r:id="rId1"/>
  </sheets>
  <definedNames>
    <definedName name="_xlnm.Print_Area" localSheetId="0">'1091'!$A$1:$L$108</definedName>
  </definedNames>
  <calcPr calcId="144525"/>
</workbook>
</file>

<file path=xl/calcChain.xml><?xml version="1.0" encoding="utf-8"?>
<calcChain xmlns="http://schemas.openxmlformats.org/spreadsheetml/2006/main">
  <c r="J100" i="1" l="1"/>
  <c r="J99" i="1"/>
  <c r="J98" i="1"/>
  <c r="J93" i="1"/>
  <c r="F93" i="1"/>
  <c r="H90" i="1"/>
  <c r="J89" i="1"/>
  <c r="J88" i="1"/>
  <c r="J87" i="1"/>
  <c r="J84" i="1"/>
  <c r="J83" i="1"/>
  <c r="J82" i="1"/>
  <c r="J80" i="1"/>
  <c r="J79" i="1"/>
  <c r="J78" i="1"/>
  <c r="J77" i="1"/>
  <c r="J76" i="1"/>
  <c r="F75" i="1"/>
  <c r="F96" i="1" s="1"/>
  <c r="J73" i="1"/>
  <c r="J72" i="1"/>
  <c r="F71" i="1"/>
  <c r="J71" i="1" s="1"/>
  <c r="J70" i="1"/>
  <c r="J69" i="1"/>
  <c r="F55" i="1"/>
  <c r="H55" i="1" s="1"/>
  <c r="F54" i="1"/>
  <c r="H91" i="1" s="1"/>
  <c r="J91" i="1" s="1"/>
  <c r="D53" i="1"/>
  <c r="H53" i="1" s="1"/>
  <c r="F52" i="1"/>
  <c r="F56" i="1" s="1"/>
  <c r="D52" i="1"/>
  <c r="D56" i="1" s="1"/>
  <c r="D62" i="1" l="1"/>
  <c r="D63" i="1" s="1"/>
  <c r="F86" i="1" s="1"/>
  <c r="F62" i="1"/>
  <c r="F63" i="1" s="1"/>
  <c r="H86" i="1" s="1"/>
  <c r="H52" i="1"/>
  <c r="F90" i="1"/>
  <c r="H54" i="1"/>
  <c r="J75" i="1"/>
  <c r="J90" i="1" s="1"/>
  <c r="J96" i="1" l="1"/>
  <c r="H56" i="1"/>
  <c r="J86" i="1"/>
  <c r="H62" i="1" l="1"/>
  <c r="H63" i="1" s="1"/>
</calcChain>
</file>

<file path=xl/sharedStrings.xml><?xml version="1.0" encoding="utf-8"?>
<sst xmlns="http://schemas.openxmlformats.org/spreadsheetml/2006/main" count="183" uniqueCount="123">
  <si>
    <t>ЗАТВЕРДЖЕНО
Наказ Міністерства фінансів України
26 серпня 2014 року № 836
(у редакції наказу Міністерства фінансів України
від 29 грудня 2018 року № 1209)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</si>
  <si>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</si>
  <si>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</si>
  <si>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</si>
  <si>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</si>
  <si>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</si>
  <si>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</si>
  <si>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</si>
  <si>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0611091    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</si>
  <si>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1091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</si>
  <si>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0930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</si>
  <si>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Підготовка кадрів закладами професійної ( професійно-технічної) освіти та іншими закладами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</si>
  <si>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</si>
  <si>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- 176 115 686,50 гривень, у тому числі загального фонду-145 890 663,18 гривень та спеціального фонду - 30 225 023,32 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</si>
  <si>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</si>
  <si>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</si>
  <si>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</si>
  <si>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 України  № 2145- VІІI від 05.09.2017 року “Про освіту” (із змінами і доповненнями)</t>
  </si>
  <si>
    <t>Закон України № 103/98-ВР  від 10.02.1998 року “Про професійну (професійно-технічну освіту)” (із змінами та доповненнями),</t>
  </si>
  <si>
    <t xml:space="preserve">Закон України № 1928-IX від 02.12.2021 року "Про Державний бюджет України на 2022 рік" </t>
  </si>
  <si>
    <t>Наказ Міністерства фінансів України № 836 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</si>
  <si>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</si>
  <si>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№ 557 від 26.09.2005 року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</si>
  <si>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№ 102 від 15.04.1993 року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</si>
  <si>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№1298  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</si>
  <si>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  № 1391 від 28.12.2021 року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</si>
  <si>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 від  № 974 від 14.12.2016 року “Про внесення зміни у додаток 2 до постанови Кабінету Міністрів України  від 30 серпня 2002 р. № 1298”</t>
  </si>
  <si>
    <t>Постанова Кабінету Міністрів України № 305 від 24.03.2021 року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</si>
  <si>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 xml:space="preserve">Рішення тридцять другої сесії місько ради №9 від 26.06.2019 року "Про затвердження Програми бюджетування за участі громадськості (Бюджет участі) міста Хмельницького на 2020-2022 роки" 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</si>
  <si>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</si>
  <si>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</si>
  <si>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Рішення виконавчого комітету № 607 від 25.08.2022 року "Про внесення змін до бюджету Хмельницької міської територіальної громади на 2022 рік"</t>
  </si>
  <si>
    <t>Рішення виконавчого комітету № 681 від 22.09.2022 року "Про внесення змін до бюджету Хмельницької міської територіальної громади на 2022 рік"</t>
  </si>
  <si>
    <t>Рішення виконавчого комітету № 705 від 13.10.2022 року "Про внесення змін до бюджету Хмельницької міської територіальної громади на 2022 рік"</t>
  </si>
  <si>
    <t>Рішення виконавчого комітету № 753 від 27.10.2022 року "Про внесення змін до бюджету Хмельницької міської територіальної громади на 2022 рік"</t>
  </si>
  <si>
    <t xml:space="preserve">Протокол № 43 від 17.11.2022 року засідання постійної комісії з питань планування, бюджету, фінансів та децентралізації </t>
  </si>
  <si>
    <t>Рішення сесії Хмельницької міської ради № 1 від 25.11.2022 року "Про внесення змін до бюджету Хмельницької міської територіальної громади на 2022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</si>
  <si>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</si>
  <si>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</si>
  <si>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</si>
  <si>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громадян України, у тому числі особам з особливими освітніми потребами, а також іноземцям та особам без громадянства, що перебувають в Україні на законних підставах, права на здобуття професійної ( професійно-технічної) освіти відповідно до їх покликань, інтересів і здібностей, перепідготовку та підвищення кваліфікації.</t>
  </si>
  <si>
    <t>Задоволення потреб економіки країни у кваліфікованих і конкурентоспроможних на ринку праці робітниках.</t>
  </si>
  <si>
    <t>Забезпечення необхідних умов функціонування і розвитку установ професійної (професійно-технічної) та закладів професійної (професійно-технічної) освіти різних форм власності та підпорядкування.</t>
  </si>
  <si>
    <t>Сприяння в реалізації державної політики зайнятості населення.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</si>
  <si>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 умов для надання професійної ( професійно-технічної) освіти та інших закладах освіти відповідно до потреб ринку праці</t>
    </r>
  </si>
  <si>
    <t> 8.Завдання бюджетної програми:</t>
  </si>
  <si>
    <t>Завдання</t>
  </si>
  <si>
    <t>Формування і розвиток компетентності та професіоналізму особи, необхідних для професійної діяльності за певною професією у відповідній галузі, забезпечення її конкурентоздатності на ринку праці та мобільності, перспектив її кар’єрного зростання впродовж життя , виховання загальної та професійної культури.</t>
  </si>
  <si>
    <t>Забезпечення рівних можливостей на отримання послуг жінками та чоловіками у сфері професійної ( професійно-технічної) освіти відповідно до потреб ринку праці.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</si>
  <si>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</si>
  <si>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</si>
  <si>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</si>
  <si>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</si>
  <si>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</si>
  <si>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</si>
  <si>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Підготовка кадрів закладами професійної (професійно-технічної) освіти</t>
  </si>
  <si>
    <t>Організація харчування в закладах</t>
  </si>
  <si>
    <t>Проведення капітальних ремонтів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</si>
  <si>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</si>
  <si>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</si>
  <si>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</si>
  <si>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</si>
  <si>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</si>
  <si>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</si>
  <si>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</si>
  <si>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</si>
  <si>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</si>
  <si>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</si>
  <si>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</si>
  <si>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</si>
  <si>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</si>
  <si>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</si>
  <si>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</si>
  <si>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</si>
  <si>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</si>
  <si>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</si>
  <si>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</si>
  <si>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>Кількість учнів</t>
  </si>
  <si>
    <t>осіб</t>
  </si>
  <si>
    <t>Кількість учнів за професіями загальнодержавного значення</t>
  </si>
  <si>
    <t xml:space="preserve">Звітність </t>
  </si>
  <si>
    <t>Кількість випускників</t>
  </si>
  <si>
    <t>Кількість учнів, які отримують стипендію</t>
  </si>
  <si>
    <t>Кількість учнів - дітей-сиріт та дітей, позбавлених батьківського піклування,віком від 6 до 18 років</t>
  </si>
  <si>
    <t>Кількість учнів -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</t>
  </si>
  <si>
    <t>Кількість закладів, яким додатково виділено кошти на придбання предметів, матеріалів та обладнання довгострокового користування для облаштування укриття</t>
  </si>
  <si>
    <t>Рішення виконавчого комітету № 607 від 25.08.2022 року</t>
  </si>
  <si>
    <t>Кількість закладів, в яких буде проведено капітальний ремонт</t>
  </si>
  <si>
    <t>Рішення сесії Хмельницької міської ради № 7 від 15.12.2021 року. Рішення виконавчого комітету № 705  від 13.10.2022 року.</t>
  </si>
  <si>
    <t>Кількість закладів, в яких будуть проведені поточні ремонти</t>
  </si>
  <si>
    <t>Рішення виконавчого комітету № 705  від 13.10.2022 року.</t>
  </si>
  <si>
    <t xml:space="preserve">Кількість закладів, в яких буде впроваджено заходи з енергозбереження та підвищення термомодернізації будівель з метою підготовки до проведення опалювального сезону </t>
  </si>
  <si>
    <t>ефективності</t>
  </si>
  <si>
    <t xml:space="preserve">Середні витрати на 1 учня </t>
  </si>
  <si>
    <t>грн</t>
  </si>
  <si>
    <t>Розрахунок</t>
  </si>
  <si>
    <t>Розмір академічної стипендії на 1 учня</t>
  </si>
  <si>
    <t>Розмір соціальної стипендії для дітей-сиріт та дітей, позбавлених батьківського піклування, - 150 відсотків розміру прожиткового мінімуму для дітей віком від 6 до 18 років, установленого законом на 1 січня відповідного календарного року</t>
  </si>
  <si>
    <t>Розмір соціальної стипендії для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 (батьки яких померли/оголошені померлими, загинули або пропали безвісти), - 150 відсотків розміру прожиткового мінімуму для працездатних осіб, установленого законом на 1 січня відповідного календарного року.</t>
  </si>
  <si>
    <t>Кількість учнів на одного  педагогічного працівника</t>
  </si>
  <si>
    <t xml:space="preserve">Середні витрати на проведення капітального ремонту одного  закладу професійної (професійно-технічної) освіти </t>
  </si>
  <si>
    <t>Середні витрати на проведення поточного ремонту одного закладу професійної (професійно-технічної) освіти</t>
  </si>
  <si>
    <t>Середні витрати на виконання заходів із енергозбереження та підвищення термомодернізації будівель з метою підготовки до проведення опалювального сезону</t>
  </si>
  <si>
    <t>якості</t>
  </si>
  <si>
    <t>Відсоток учнів, які отримали відповідний документ про освіту</t>
  </si>
  <si>
    <t>%</t>
  </si>
  <si>
    <t>Звітність</t>
  </si>
  <si>
    <t>Відсоток учнів, які отримують стипендію</t>
  </si>
  <si>
    <t>Відсоток працевлаштованих випускників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</si>
  <si>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</si>
  <si>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</si>
  <si>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Динаміка державного замовлення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</si>
  <si>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</si>
  <si>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</si>
  <si>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</si>
  <si>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</si>
  <si>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</si>
  <si>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</si>
  <si>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</si>
  <si>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</si>
  <si>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Кумарьова _______________</t>
  </si>
  <si>
    <t>Ярослава Балабась 70 46 06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</si>
  <si>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7 грудня 2022 року </t>
    </r>
    <r>
      <rPr>
        <u/>
        <sz val="12"/>
        <rFont val="Times New Roman"/>
        <family val="1"/>
        <charset val="204"/>
      </rPr>
      <t>№ 194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</si>
</sst>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_-* #,##0.00\ _₽_-;\-* #,##0.00\ _₽_-;_-* &quot;-&quot;??\ _₽_-;_-@_-"/>
    <numFmt numFmtId="165" formatCode="#,##0.0"/>
    <numFmt numFmtId="166" formatCode="0.0"/>
  </numFmts>
  <fonts count="2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6" fillId="0" borderId="0"/>
    <xf numFmtId="0" fontId="1" fillId="0" borderId="0"/>
    <xf numFmtId="0" fontId="17" fillId="0" borderId="0">
      <alignment vertical="top"/>
    </xf>
    <xf numFmtId="0" fontId="18" fillId="0" borderId="0"/>
    <xf numFmtId="0" fontId="19" fillId="0" borderId="0"/>
    <xf numFmtId="43" fontId="1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 shrinkToFi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1" fontId="13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1" fillId="0" borderId="0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center" wrapText="1"/>
    </xf>
    <xf numFmtId="0" fontId="1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wrapText="1"/>
    </xf>
    <xf numFmtId="0" fontId="9" fillId="0" borderId="8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6" fontId="2" fillId="0" borderId="5" xfId="0" applyNumberFormat="1" applyFont="1" applyFill="1" applyBorder="1" applyAlignment="1">
      <alignment horizontal="center" vertical="center" wrapText="1" shrinkToFit="1"/>
    </xf>
    <xf numFmtId="166" fontId="2" fillId="0" borderId="7" xfId="0" applyNumberFormat="1" applyFont="1" applyFill="1" applyBorder="1" applyAlignment="1">
      <alignment horizontal="center" vertical="center" wrapText="1" shrinkToFit="1"/>
    </xf>
    <xf numFmtId="166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 wrapText="1"/>
    </xf>
    <xf numFmtId="166" fontId="14" fillId="0" borderId="2" xfId="0" applyNumberFormat="1" applyFont="1" applyFill="1" applyBorder="1" applyAlignment="1">
      <alignment horizontal="center" vertical="center" wrapText="1" shrinkToFit="1"/>
    </xf>
    <xf numFmtId="166" fontId="8" fillId="0" borderId="2" xfId="0" applyNumberFormat="1" applyFont="1" applyFill="1" applyBorder="1" applyAlignment="1">
      <alignment horizontal="center" vertical="center" wrapText="1" shrinkToFit="1"/>
    </xf>
    <xf numFmtId="166" fontId="8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center" vertical="center" wrapText="1" shrinkToFit="1"/>
    </xf>
    <xf numFmtId="4" fontId="2" fillId="0" borderId="7" xfId="0" applyNumberFormat="1" applyFont="1" applyFill="1" applyBorder="1" applyAlignment="1">
      <alignment horizontal="center" vertical="center" wrapText="1" shrinkToFit="1"/>
    </xf>
    <xf numFmtId="3" fontId="2" fillId="0" borderId="5" xfId="0" applyNumberFormat="1" applyFont="1" applyFill="1" applyBorder="1" applyAlignment="1">
      <alignment horizontal="center" vertical="center" wrapText="1" shrinkToFit="1"/>
    </xf>
    <xf numFmtId="3" fontId="2" fillId="0" borderId="7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165" fontId="8" fillId="0" borderId="7" xfId="0" applyNumberFormat="1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 shrinkToFit="1"/>
    </xf>
    <xf numFmtId="165" fontId="8" fillId="0" borderId="7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1" fontId="2" fillId="0" borderId="7" xfId="0" applyNumberFormat="1" applyFont="1" applyFill="1" applyBorder="1" applyAlignment="1">
      <alignment horizontal="center" vertical="center" wrapText="1" shrinkToFit="1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4" fontId="8" fillId="0" borderId="11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8" xfId="0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2" fillId="0" borderId="2" xfId="0" applyNumberFormat="1" applyFont="1" applyFill="1" applyBorder="1" applyAlignment="1">
      <alignment horizontal="right" vertical="center" wrapText="1" shrinkToFit="1"/>
    </xf>
    <xf numFmtId="0" fontId="2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09"/>
  <sheetViews>
    <sheetView tabSelected="1" view="pageBreakPreview" zoomScale="70" zoomScaleNormal="80" zoomScaleSheetLayoutView="70" workbookViewId="0">
      <selection activeCell="C2" sqref="C2"/>
    </sheetView>
  </sheetViews>
  <sheetFormatPr defaultColWidth="9.33203125" defaultRowHeight="12.75" x14ac:dyDescent="0.2"/>
  <cols>
    <col min="1" max="1" width="21.33203125" style="1" customWidth="1"/>
    <col min="2" max="2" width="53" style="1" customWidth="1"/>
    <col min="3" max="3" width="17" style="1" customWidth="1"/>
    <col min="4" max="4" width="23.1640625" style="1" customWidth="1"/>
    <col min="5" max="5" width="28" style="1" customWidth="1"/>
    <col min="6" max="6" width="5.33203125" style="1" customWidth="1"/>
    <col min="7" max="7" width="23.1640625" style="1" customWidth="1"/>
    <col min="8" max="8" width="12.83203125" style="1" customWidth="1"/>
    <col min="9" max="9" width="16" style="1" customWidth="1"/>
    <col min="10" max="10" width="8.33203125" style="1" customWidth="1"/>
    <col min="11" max="11" width="11.33203125" style="1" customWidth="1"/>
    <col min="12" max="12" width="5.5" style="1" customWidth="1"/>
    <col min="13" max="13" width="9.33203125" style="1"/>
    <col min="14" max="14" width="18.33203125" style="1" customWidth="1"/>
    <col min="15" max="15" width="19" style="1" customWidth="1"/>
    <col min="16" max="16" width="19.83203125" style="1" customWidth="1"/>
    <col min="17" max="17" width="15.5" style="1" customWidth="1"/>
    <col min="18" max="16384" width="9.33203125" style="1"/>
  </cols>
  <sheetData>
    <row r="1" spans="1:12" ht="101.25" customHeight="1" x14ac:dyDescent="0.2">
      <c r="B1" s="2"/>
      <c r="C1" s="2"/>
      <c r="D1" s="2"/>
      <c r="E1" s="2"/>
      <c r="F1" s="2"/>
      <c r="G1" s="113" t="s">
        <v>0</v>
      </c>
      <c r="H1" s="114"/>
      <c r="I1" s="114"/>
      <c r="J1" s="114"/>
      <c r="K1" s="114"/>
    </row>
    <row r="2" spans="1:12" ht="114" customHeight="1" x14ac:dyDescent="0.2">
      <c r="B2" s="2"/>
      <c r="C2" s="2"/>
      <c r="D2" s="2"/>
      <c r="E2" s="2"/>
      <c r="F2" s="2"/>
      <c r="G2" s="113" t="s">
        <v>122</v>
      </c>
      <c r="H2" s="113"/>
      <c r="I2" s="113"/>
      <c r="J2" s="113"/>
      <c r="K2" s="113"/>
    </row>
    <row r="3" spans="1:12" ht="35.25" customHeight="1" x14ac:dyDescent="0.2">
      <c r="A3" s="115" t="s">
        <v>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2" ht="136.5" customHeight="1" x14ac:dyDescent="0.2">
      <c r="A4" s="3" t="s">
        <v>2</v>
      </c>
      <c r="B4" s="111" t="s">
        <v>3</v>
      </c>
      <c r="C4" s="111"/>
      <c r="D4" s="111"/>
      <c r="E4" s="111"/>
      <c r="F4" s="111"/>
      <c r="G4" s="110" t="s">
        <v>4</v>
      </c>
      <c r="H4" s="110"/>
      <c r="I4" s="110"/>
      <c r="J4" s="110"/>
      <c r="K4" s="110"/>
    </row>
    <row r="5" spans="1:12" ht="126" customHeight="1" x14ac:dyDescent="0.2">
      <c r="A5" s="4" t="s">
        <v>5</v>
      </c>
      <c r="B5" s="111" t="s">
        <v>6</v>
      </c>
      <c r="C5" s="111"/>
      <c r="D5" s="111"/>
      <c r="E5" s="111"/>
      <c r="F5" s="111"/>
      <c r="G5" s="111" t="s">
        <v>7</v>
      </c>
      <c r="H5" s="111"/>
      <c r="I5" s="111"/>
      <c r="J5" s="111"/>
      <c r="K5" s="111"/>
    </row>
    <row r="6" spans="1:12" ht="123.75" customHeight="1" x14ac:dyDescent="0.2">
      <c r="A6" s="4" t="s">
        <v>8</v>
      </c>
      <c r="B6" s="110" t="s">
        <v>9</v>
      </c>
      <c r="C6" s="111"/>
      <c r="D6" s="5" t="s">
        <v>10</v>
      </c>
      <c r="E6" s="112" t="s">
        <v>11</v>
      </c>
      <c r="F6" s="111"/>
      <c r="G6" s="110" t="s">
        <v>12</v>
      </c>
      <c r="H6" s="111"/>
      <c r="I6" s="111"/>
      <c r="J6" s="111"/>
      <c r="K6" s="111"/>
    </row>
    <row r="7" spans="1:12" ht="27" customHeight="1" x14ac:dyDescent="0.2">
      <c r="A7" s="96" t="s">
        <v>13</v>
      </c>
      <c r="B7" s="96"/>
      <c r="C7" s="96"/>
      <c r="D7" s="96"/>
      <c r="E7" s="96"/>
      <c r="F7" s="96"/>
      <c r="G7" s="96"/>
      <c r="H7" s="96"/>
      <c r="I7" s="96"/>
      <c r="J7" s="96"/>
      <c r="K7" s="96"/>
    </row>
    <row r="8" spans="1:12" ht="23.25" customHeight="1" x14ac:dyDescent="0.2">
      <c r="A8" s="96" t="s">
        <v>14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</row>
    <row r="9" spans="1:12" ht="24" customHeight="1" x14ac:dyDescent="0.2">
      <c r="A9" s="105" t="s">
        <v>15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</row>
    <row r="10" spans="1:12" ht="21" customHeight="1" x14ac:dyDescent="0.2">
      <c r="A10" s="105" t="s">
        <v>16</v>
      </c>
      <c r="B10" s="105"/>
      <c r="C10" s="105"/>
      <c r="D10" s="105"/>
      <c r="E10" s="105"/>
      <c r="F10" s="105"/>
      <c r="G10" s="105"/>
      <c r="H10" s="105"/>
      <c r="I10" s="105"/>
      <c r="J10" s="6"/>
      <c r="K10" s="6"/>
    </row>
    <row r="11" spans="1:12" ht="19.5" customHeight="1" x14ac:dyDescent="0.2">
      <c r="A11" s="105" t="s">
        <v>17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</row>
    <row r="12" spans="1:12" ht="25.5" customHeight="1" x14ac:dyDescent="0.2">
      <c r="A12" s="105" t="s">
        <v>18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</row>
    <row r="13" spans="1:12" ht="24" customHeight="1" x14ac:dyDescent="0.2">
      <c r="A13" s="108" t="s">
        <v>19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2" ht="32.25" customHeight="1" x14ac:dyDescent="0.2">
      <c r="A14" s="105" t="s">
        <v>20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</row>
    <row r="15" spans="1:12" ht="31.5" customHeight="1" x14ac:dyDescent="0.2">
      <c r="A15" s="105" t="s">
        <v>21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</row>
    <row r="16" spans="1:12" ht="33.75" customHeight="1" x14ac:dyDescent="0.2">
      <c r="A16" s="106" t="s">
        <v>22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</row>
    <row r="17" spans="1:11" ht="21.75" customHeight="1" x14ac:dyDescent="0.2">
      <c r="A17" s="106" t="s">
        <v>23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</row>
    <row r="18" spans="1:11" ht="37.5" customHeight="1" x14ac:dyDescent="0.2">
      <c r="A18" s="106" t="s">
        <v>24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</row>
    <row r="19" spans="1:11" ht="38.25" customHeight="1" x14ac:dyDescent="0.2">
      <c r="A19" s="106" t="s">
        <v>25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</row>
    <row r="20" spans="1:11" ht="32.450000000000003" customHeight="1" x14ac:dyDescent="0.2">
      <c r="A20" s="105" t="s">
        <v>24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</row>
    <row r="21" spans="1:11" ht="32.450000000000003" customHeight="1" x14ac:dyDescent="0.2">
      <c r="A21" s="105" t="s">
        <v>26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</row>
    <row r="22" spans="1:11" ht="32.450000000000003" customHeight="1" x14ac:dyDescent="0.2">
      <c r="A22" s="105" t="s">
        <v>27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</row>
    <row r="23" spans="1:11" ht="30.75" customHeight="1" x14ac:dyDescent="0.2">
      <c r="A23" s="105" t="s">
        <v>28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</row>
    <row r="24" spans="1:11" ht="23.25" customHeight="1" x14ac:dyDescent="0.2">
      <c r="A24" s="105" t="s">
        <v>29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</row>
    <row r="25" spans="1:11" ht="34.5" customHeight="1" x14ac:dyDescent="0.2">
      <c r="A25" s="105" t="s">
        <v>30</v>
      </c>
      <c r="B25" s="105"/>
      <c r="C25" s="105"/>
      <c r="D25" s="105"/>
      <c r="E25" s="105"/>
      <c r="F25" s="105"/>
      <c r="G25" s="105"/>
      <c r="H25" s="105"/>
      <c r="I25" s="105"/>
      <c r="J25" s="105"/>
      <c r="K25" s="6"/>
    </row>
    <row r="26" spans="1:11" ht="19.5" customHeight="1" x14ac:dyDescent="0.2">
      <c r="A26" s="105" t="s">
        <v>31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  <row r="27" spans="1:11" ht="26.25" customHeight="1" x14ac:dyDescent="0.2">
      <c r="A27" s="105" t="s">
        <v>32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</row>
    <row r="28" spans="1:11" ht="26.25" customHeight="1" x14ac:dyDescent="0.2">
      <c r="A28" s="105" t="s">
        <v>33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</row>
    <row r="29" spans="1:11" ht="26.25" customHeight="1" x14ac:dyDescent="0.2">
      <c r="A29" s="105" t="s">
        <v>34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</row>
    <row r="30" spans="1:11" ht="26.25" customHeight="1" x14ac:dyDescent="0.2">
      <c r="A30" s="105" t="s">
        <v>35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</row>
    <row r="31" spans="1:11" ht="21" customHeight="1" x14ac:dyDescent="0.2">
      <c r="A31" s="105" t="s">
        <v>36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</row>
    <row r="32" spans="1:11" ht="19.5" customHeight="1" x14ac:dyDescent="0.2">
      <c r="A32" s="96" t="s">
        <v>37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</row>
    <row r="33" spans="1:11" ht="7.9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ht="22.5" customHeight="1" x14ac:dyDescent="0.2">
      <c r="A34" s="7" t="s">
        <v>38</v>
      </c>
      <c r="B34" s="91" t="s">
        <v>39</v>
      </c>
      <c r="C34" s="91"/>
      <c r="D34" s="91"/>
      <c r="E34" s="91"/>
      <c r="F34" s="91"/>
      <c r="G34" s="91"/>
      <c r="H34" s="91"/>
      <c r="I34" s="8"/>
      <c r="J34" s="8"/>
      <c r="K34" s="8"/>
    </row>
    <row r="35" spans="1:11" ht="47.25" customHeight="1" x14ac:dyDescent="0.2">
      <c r="A35" s="9">
        <v>1</v>
      </c>
      <c r="B35" s="103" t="s">
        <v>40</v>
      </c>
      <c r="C35" s="103"/>
      <c r="D35" s="103"/>
      <c r="E35" s="103"/>
      <c r="F35" s="103"/>
      <c r="G35" s="103"/>
      <c r="H35" s="103"/>
      <c r="I35" s="8"/>
      <c r="J35" s="8"/>
      <c r="K35" s="8"/>
    </row>
    <row r="36" spans="1:11" ht="24" customHeight="1" x14ac:dyDescent="0.2">
      <c r="A36" s="10">
        <v>2</v>
      </c>
      <c r="B36" s="50" t="s">
        <v>41</v>
      </c>
      <c r="C36" s="50"/>
      <c r="D36" s="50"/>
      <c r="E36" s="50"/>
      <c r="F36" s="50"/>
      <c r="G36" s="50"/>
      <c r="H36" s="50"/>
      <c r="I36" s="8"/>
      <c r="J36" s="8"/>
      <c r="K36" s="8"/>
    </row>
    <row r="37" spans="1:11" ht="36.75" customHeight="1" x14ac:dyDescent="0.2">
      <c r="A37" s="10">
        <v>3</v>
      </c>
      <c r="B37" s="84" t="s">
        <v>42</v>
      </c>
      <c r="C37" s="97"/>
      <c r="D37" s="97"/>
      <c r="E37" s="97"/>
      <c r="F37" s="97"/>
      <c r="G37" s="97"/>
      <c r="H37" s="85"/>
      <c r="I37" s="8"/>
      <c r="J37" s="8"/>
      <c r="K37" s="8"/>
    </row>
    <row r="38" spans="1:11" ht="21.75" customHeight="1" x14ac:dyDescent="0.2">
      <c r="A38" s="10">
        <v>4</v>
      </c>
      <c r="B38" s="50" t="s">
        <v>43</v>
      </c>
      <c r="C38" s="50"/>
      <c r="D38" s="50"/>
      <c r="E38" s="50"/>
      <c r="F38" s="50"/>
      <c r="G38" s="50"/>
      <c r="H38" s="50"/>
      <c r="I38" s="8"/>
      <c r="J38" s="8"/>
      <c r="K38" s="8"/>
    </row>
    <row r="39" spans="1:11" ht="13.5" customHeight="1" x14ac:dyDescent="0.2">
      <c r="A39" s="11"/>
      <c r="B39" s="3"/>
      <c r="C39" s="3"/>
      <c r="D39" s="3"/>
      <c r="E39" s="3"/>
      <c r="F39" s="3"/>
      <c r="G39" s="3"/>
      <c r="H39" s="3"/>
      <c r="I39" s="8"/>
      <c r="J39" s="8"/>
      <c r="K39" s="8"/>
    </row>
    <row r="40" spans="1:11" ht="19.5" customHeight="1" x14ac:dyDescent="0.2">
      <c r="A40" s="96" t="s">
        <v>44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</row>
    <row r="41" spans="1:11" ht="6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</row>
    <row r="42" spans="1:11" ht="21" customHeight="1" x14ac:dyDescent="0.2">
      <c r="A42" s="96" t="s">
        <v>45</v>
      </c>
      <c r="B42" s="96"/>
      <c r="C42" s="96"/>
      <c r="D42" s="96"/>
      <c r="E42" s="96"/>
      <c r="F42" s="96"/>
      <c r="G42" s="96"/>
      <c r="H42" s="96"/>
      <c r="I42" s="96"/>
      <c r="J42" s="96"/>
      <c r="K42" s="96"/>
    </row>
    <row r="43" spans="1:11" ht="10.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ht="20.25" customHeight="1" x14ac:dyDescent="0.2">
      <c r="A44" s="7" t="s">
        <v>38</v>
      </c>
      <c r="B44" s="91" t="s">
        <v>46</v>
      </c>
      <c r="C44" s="91"/>
      <c r="D44" s="91"/>
      <c r="E44" s="91"/>
      <c r="F44" s="91"/>
      <c r="G44" s="91"/>
      <c r="H44" s="91"/>
      <c r="I44" s="8"/>
      <c r="J44" s="8"/>
      <c r="K44" s="8"/>
    </row>
    <row r="45" spans="1:11" ht="48.75" customHeight="1" x14ac:dyDescent="0.2">
      <c r="A45" s="12">
        <v>1</v>
      </c>
      <c r="B45" s="84" t="s">
        <v>47</v>
      </c>
      <c r="C45" s="97"/>
      <c r="D45" s="97"/>
      <c r="E45" s="97"/>
      <c r="F45" s="97"/>
      <c r="G45" s="97"/>
      <c r="H45" s="85"/>
      <c r="I45" s="8"/>
      <c r="J45" s="8"/>
      <c r="K45" s="8"/>
    </row>
    <row r="46" spans="1:11" ht="35.25" customHeight="1" x14ac:dyDescent="0.2">
      <c r="A46" s="13">
        <v>2</v>
      </c>
      <c r="B46" s="84" t="s">
        <v>48</v>
      </c>
      <c r="C46" s="97"/>
      <c r="D46" s="97"/>
      <c r="E46" s="97"/>
      <c r="F46" s="97"/>
      <c r="G46" s="97"/>
      <c r="H46" s="85"/>
      <c r="I46" s="8"/>
      <c r="J46" s="8"/>
      <c r="K46" s="8"/>
    </row>
    <row r="47" spans="1:11" ht="15.75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</row>
    <row r="48" spans="1:11" ht="15.75" x14ac:dyDescent="0.2">
      <c r="A48" s="96" t="s">
        <v>49</v>
      </c>
      <c r="B48" s="96"/>
      <c r="C48" s="96"/>
      <c r="D48" s="96"/>
      <c r="E48" s="96"/>
      <c r="F48" s="96"/>
      <c r="G48" s="96"/>
      <c r="H48" s="96"/>
      <c r="I48" s="8"/>
      <c r="J48" s="8"/>
      <c r="K48" s="8"/>
    </row>
    <row r="49" spans="1:16" s="14" customFormat="1" ht="16.5" customHeight="1" x14ac:dyDescent="0.2">
      <c r="A49" s="99" t="s">
        <v>50</v>
      </c>
      <c r="B49" s="99"/>
      <c r="C49" s="99"/>
      <c r="D49" s="99"/>
      <c r="E49" s="99"/>
      <c r="F49" s="99"/>
      <c r="G49" s="99"/>
      <c r="H49" s="99"/>
      <c r="I49" s="99"/>
      <c r="J49" s="4"/>
      <c r="K49" s="4"/>
    </row>
    <row r="50" spans="1:16" ht="15.75" x14ac:dyDescent="0.2">
      <c r="A50" s="15" t="s">
        <v>38</v>
      </c>
      <c r="B50" s="91" t="s">
        <v>51</v>
      </c>
      <c r="C50" s="91"/>
      <c r="D50" s="91" t="s">
        <v>52</v>
      </c>
      <c r="E50" s="91"/>
      <c r="F50" s="91" t="s">
        <v>53</v>
      </c>
      <c r="G50" s="91"/>
      <c r="H50" s="91" t="s">
        <v>54</v>
      </c>
      <c r="I50" s="91"/>
      <c r="J50" s="16"/>
      <c r="K50" s="17"/>
    </row>
    <row r="51" spans="1:16" ht="24" customHeight="1" x14ac:dyDescent="0.2">
      <c r="A51" s="18">
        <v>1</v>
      </c>
      <c r="B51" s="92">
        <v>2</v>
      </c>
      <c r="C51" s="92"/>
      <c r="D51" s="92">
        <v>3</v>
      </c>
      <c r="E51" s="92"/>
      <c r="F51" s="92">
        <v>4</v>
      </c>
      <c r="G51" s="92"/>
      <c r="H51" s="92">
        <v>6</v>
      </c>
      <c r="I51" s="92"/>
      <c r="J51" s="19"/>
      <c r="K51" s="8"/>
    </row>
    <row r="52" spans="1:16" ht="32.25" customHeight="1" x14ac:dyDescent="0.2">
      <c r="A52" s="20">
        <v>1</v>
      </c>
      <c r="B52" s="50" t="s">
        <v>55</v>
      </c>
      <c r="C52" s="50"/>
      <c r="D52" s="102">
        <f>134517295+(45000+16859.45+6113+4605.07+739.59)+197800+(3462732+2144981+2788072)-197800+100000+16398.07</f>
        <v>143102795.18000001</v>
      </c>
      <c r="E52" s="102"/>
      <c r="F52" s="101">
        <f>26034634+47500</f>
        <v>26082134</v>
      </c>
      <c r="G52" s="101"/>
      <c r="H52" s="101">
        <f>D52+F52</f>
        <v>169184929.18000001</v>
      </c>
      <c r="I52" s="101"/>
      <c r="J52" s="21"/>
      <c r="K52" s="8"/>
      <c r="N52" s="22"/>
    </row>
    <row r="53" spans="1:16" ht="27" customHeight="1" x14ac:dyDescent="0.2">
      <c r="A53" s="20">
        <v>2</v>
      </c>
      <c r="B53" s="50" t="s">
        <v>56</v>
      </c>
      <c r="C53" s="50"/>
      <c r="D53" s="102">
        <f>2950600-162732</f>
        <v>2787868</v>
      </c>
      <c r="E53" s="102"/>
      <c r="F53" s="101">
        <v>1278806</v>
      </c>
      <c r="G53" s="101"/>
      <c r="H53" s="101">
        <f>D53+F53</f>
        <v>4066674</v>
      </c>
      <c r="I53" s="101"/>
      <c r="J53" s="21"/>
      <c r="K53" s="8"/>
    </row>
    <row r="54" spans="1:16" ht="24" customHeight="1" x14ac:dyDescent="0.2">
      <c r="A54" s="20">
        <v>3</v>
      </c>
      <c r="B54" s="50" t="s">
        <v>57</v>
      </c>
      <c r="C54" s="50"/>
      <c r="D54" s="100"/>
      <c r="E54" s="100"/>
      <c r="F54" s="101">
        <f>2182625-93000-197800+364258.32</f>
        <v>2256083.3199999998</v>
      </c>
      <c r="G54" s="101"/>
      <c r="H54" s="101">
        <f>D54+F54</f>
        <v>2256083.3199999998</v>
      </c>
      <c r="I54" s="101"/>
      <c r="J54" s="21"/>
      <c r="K54" s="8"/>
    </row>
    <row r="55" spans="1:16" ht="36" customHeight="1" x14ac:dyDescent="0.2">
      <c r="A55" s="20">
        <v>4</v>
      </c>
      <c r="B55" s="84" t="s">
        <v>58</v>
      </c>
      <c r="C55" s="85"/>
      <c r="D55" s="100"/>
      <c r="E55" s="100"/>
      <c r="F55" s="101">
        <f>160000+48000+400000</f>
        <v>608000</v>
      </c>
      <c r="G55" s="101"/>
      <c r="H55" s="101">
        <f>D55+F55</f>
        <v>608000</v>
      </c>
      <c r="I55" s="101"/>
      <c r="J55" s="21"/>
      <c r="K55" s="8"/>
    </row>
    <row r="56" spans="1:16" ht="15.75" x14ac:dyDescent="0.2">
      <c r="A56" s="54" t="s">
        <v>59</v>
      </c>
      <c r="B56" s="54"/>
      <c r="C56" s="54"/>
      <c r="D56" s="101">
        <f>SUM(D52:D55)</f>
        <v>145890663.18000001</v>
      </c>
      <c r="E56" s="101"/>
      <c r="F56" s="101">
        <f>SUM(F52:F55)</f>
        <v>30225023.32</v>
      </c>
      <c r="G56" s="101"/>
      <c r="H56" s="101">
        <f>SUM(H52:H55)</f>
        <v>176115686.5</v>
      </c>
      <c r="I56" s="101"/>
      <c r="J56" s="8"/>
      <c r="K56" s="8"/>
      <c r="N56" s="43"/>
      <c r="O56" s="43"/>
      <c r="P56" s="43"/>
    </row>
    <row r="57" spans="1:16" ht="15.75" customHeight="1" x14ac:dyDescent="0.2">
      <c r="A57" s="8"/>
      <c r="B57" s="3"/>
      <c r="C57" s="8"/>
      <c r="D57" s="23"/>
      <c r="E57" s="23"/>
      <c r="F57" s="23"/>
      <c r="G57" s="23"/>
      <c r="H57" s="23"/>
      <c r="I57" s="23"/>
      <c r="J57" s="8"/>
      <c r="K57" s="8"/>
      <c r="N57" s="43"/>
      <c r="O57" s="43"/>
      <c r="P57" s="43"/>
    </row>
    <row r="58" spans="1:16" ht="16.5" customHeight="1" x14ac:dyDescent="0.2">
      <c r="A58" s="96" t="s">
        <v>60</v>
      </c>
      <c r="B58" s="96"/>
      <c r="C58" s="96"/>
      <c r="D58" s="96"/>
      <c r="E58" s="96"/>
      <c r="F58" s="96"/>
      <c r="G58" s="96"/>
      <c r="H58" s="96"/>
      <c r="I58" s="8"/>
      <c r="J58" s="8"/>
      <c r="K58" s="8"/>
      <c r="N58" s="43"/>
      <c r="O58" s="43"/>
      <c r="P58" s="43"/>
    </row>
    <row r="59" spans="1:16" ht="16.5" customHeight="1" x14ac:dyDescent="0.2">
      <c r="A59" s="99" t="s">
        <v>50</v>
      </c>
      <c r="B59" s="99"/>
      <c r="C59" s="99"/>
      <c r="D59" s="99"/>
      <c r="E59" s="99"/>
      <c r="F59" s="99"/>
      <c r="G59" s="99"/>
      <c r="H59" s="99"/>
      <c r="I59" s="99"/>
      <c r="J59" s="4"/>
      <c r="K59" s="4"/>
      <c r="N59" s="43"/>
      <c r="O59" s="43"/>
      <c r="P59" s="43"/>
    </row>
    <row r="60" spans="1:16" ht="16.5" customHeight="1" x14ac:dyDescent="0.2">
      <c r="A60" s="91" t="s">
        <v>61</v>
      </c>
      <c r="B60" s="91"/>
      <c r="C60" s="91"/>
      <c r="D60" s="91" t="s">
        <v>52</v>
      </c>
      <c r="E60" s="91"/>
      <c r="F60" s="91" t="s">
        <v>53</v>
      </c>
      <c r="G60" s="91"/>
      <c r="H60" s="91" t="s">
        <v>54</v>
      </c>
      <c r="I60" s="91"/>
      <c r="J60" s="8"/>
      <c r="K60" s="8"/>
    </row>
    <row r="61" spans="1:16" ht="23.25" customHeight="1" x14ac:dyDescent="0.2">
      <c r="A61" s="92">
        <v>1</v>
      </c>
      <c r="B61" s="92"/>
      <c r="C61" s="92"/>
      <c r="D61" s="92">
        <v>2</v>
      </c>
      <c r="E61" s="92"/>
      <c r="F61" s="92">
        <v>3</v>
      </c>
      <c r="G61" s="92"/>
      <c r="H61" s="92">
        <v>4</v>
      </c>
      <c r="I61" s="92"/>
      <c r="J61" s="8"/>
      <c r="K61" s="8"/>
    </row>
    <row r="62" spans="1:16" ht="36.75" customHeight="1" x14ac:dyDescent="0.2">
      <c r="A62" s="84" t="s">
        <v>62</v>
      </c>
      <c r="B62" s="97"/>
      <c r="C62" s="85"/>
      <c r="D62" s="98">
        <f>D56</f>
        <v>145890663.18000001</v>
      </c>
      <c r="E62" s="98"/>
      <c r="F62" s="98">
        <f>F56</f>
        <v>30225023.32</v>
      </c>
      <c r="G62" s="98"/>
      <c r="H62" s="98">
        <f>H56</f>
        <v>176115686.5</v>
      </c>
      <c r="I62" s="98"/>
      <c r="J62" s="8"/>
      <c r="K62" s="8"/>
      <c r="O62" s="22"/>
    </row>
    <row r="63" spans="1:16" ht="15.75" x14ac:dyDescent="0.2">
      <c r="A63" s="93" t="s">
        <v>59</v>
      </c>
      <c r="B63" s="94"/>
      <c r="C63" s="94"/>
      <c r="D63" s="95">
        <f>D62</f>
        <v>145890663.18000001</v>
      </c>
      <c r="E63" s="95"/>
      <c r="F63" s="95">
        <f>F62</f>
        <v>30225023.32</v>
      </c>
      <c r="G63" s="95"/>
      <c r="H63" s="95">
        <f>H62</f>
        <v>176115686.5</v>
      </c>
      <c r="I63" s="95"/>
      <c r="J63" s="8"/>
      <c r="K63" s="8"/>
    </row>
    <row r="64" spans="1:16" ht="10.5" customHeight="1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4" ht="22.5" customHeight="1" x14ac:dyDescent="0.2">
      <c r="A65" s="96" t="s">
        <v>63</v>
      </c>
      <c r="B65" s="96"/>
      <c r="C65" s="96"/>
      <c r="D65" s="96"/>
      <c r="E65" s="96"/>
      <c r="F65" s="96"/>
      <c r="G65" s="96"/>
      <c r="H65" s="96"/>
      <c r="I65" s="8"/>
      <c r="J65" s="8"/>
      <c r="K65" s="8"/>
    </row>
    <row r="66" spans="1:14" s="14" customFormat="1" ht="29.25" customHeight="1" x14ac:dyDescent="0.2">
      <c r="A66" s="15" t="s">
        <v>38</v>
      </c>
      <c r="B66" s="15" t="s">
        <v>64</v>
      </c>
      <c r="C66" s="15" t="s">
        <v>65</v>
      </c>
      <c r="D66" s="91" t="s">
        <v>66</v>
      </c>
      <c r="E66" s="91"/>
      <c r="F66" s="91" t="s">
        <v>52</v>
      </c>
      <c r="G66" s="91"/>
      <c r="H66" s="91" t="s">
        <v>53</v>
      </c>
      <c r="I66" s="91"/>
      <c r="J66" s="91" t="s">
        <v>54</v>
      </c>
      <c r="K66" s="91"/>
    </row>
    <row r="67" spans="1:14" ht="21.95" customHeight="1" x14ac:dyDescent="0.2">
      <c r="A67" s="18">
        <v>1</v>
      </c>
      <c r="B67" s="18">
        <v>2</v>
      </c>
      <c r="C67" s="18">
        <v>3</v>
      </c>
      <c r="D67" s="92">
        <v>4</v>
      </c>
      <c r="E67" s="92"/>
      <c r="F67" s="92">
        <v>5</v>
      </c>
      <c r="G67" s="92"/>
      <c r="H67" s="92">
        <v>6</v>
      </c>
      <c r="I67" s="92"/>
      <c r="J67" s="92">
        <v>7</v>
      </c>
      <c r="K67" s="66"/>
    </row>
    <row r="68" spans="1:14" ht="24.6" customHeight="1" x14ac:dyDescent="0.2">
      <c r="A68" s="20">
        <v>1</v>
      </c>
      <c r="B68" s="24" t="s">
        <v>67</v>
      </c>
      <c r="C68" s="25"/>
      <c r="D68" s="66"/>
      <c r="E68" s="66"/>
      <c r="F68" s="66"/>
      <c r="G68" s="66"/>
      <c r="H68" s="66"/>
      <c r="I68" s="66"/>
      <c r="J68" s="66"/>
      <c r="K68" s="66"/>
    </row>
    <row r="69" spans="1:14" ht="23.25" customHeight="1" x14ac:dyDescent="0.2">
      <c r="A69" s="26"/>
      <c r="B69" s="27" t="s">
        <v>68</v>
      </c>
      <c r="C69" s="27" t="s">
        <v>69</v>
      </c>
      <c r="D69" s="50" t="s">
        <v>70</v>
      </c>
      <c r="E69" s="50"/>
      <c r="F69" s="65">
        <v>6</v>
      </c>
      <c r="G69" s="65"/>
      <c r="H69" s="66"/>
      <c r="I69" s="66"/>
      <c r="J69" s="65">
        <f>F69+H69</f>
        <v>6</v>
      </c>
      <c r="K69" s="65"/>
    </row>
    <row r="70" spans="1:14" ht="36" customHeight="1" x14ac:dyDescent="0.2">
      <c r="A70" s="26"/>
      <c r="B70" s="28" t="s">
        <v>71</v>
      </c>
      <c r="C70" s="27" t="s">
        <v>69</v>
      </c>
      <c r="D70" s="50" t="s">
        <v>72</v>
      </c>
      <c r="E70" s="50"/>
      <c r="F70" s="90">
        <v>526.57000000000005</v>
      </c>
      <c r="G70" s="90"/>
      <c r="H70" s="90">
        <v>59.95</v>
      </c>
      <c r="I70" s="90"/>
      <c r="J70" s="90">
        <f>F70+H70</f>
        <v>586.5200000000001</v>
      </c>
      <c r="K70" s="90"/>
      <c r="N70" s="29"/>
    </row>
    <row r="71" spans="1:14" ht="28.5" customHeight="1" x14ac:dyDescent="0.2">
      <c r="A71" s="26"/>
      <c r="B71" s="28" t="s">
        <v>73</v>
      </c>
      <c r="C71" s="27" t="s">
        <v>69</v>
      </c>
      <c r="D71" s="50" t="s">
        <v>72</v>
      </c>
      <c r="E71" s="50"/>
      <c r="F71" s="90">
        <f>252.5+41.57</f>
        <v>294.07</v>
      </c>
      <c r="G71" s="90"/>
      <c r="H71" s="90">
        <v>41.95</v>
      </c>
      <c r="I71" s="90"/>
      <c r="J71" s="90">
        <f>F71+H71</f>
        <v>336.02</v>
      </c>
      <c r="K71" s="90"/>
    </row>
    <row r="72" spans="1:14" ht="20.25" customHeight="1" x14ac:dyDescent="0.2">
      <c r="A72" s="26"/>
      <c r="B72" s="28" t="s">
        <v>74</v>
      </c>
      <c r="C72" s="27" t="s">
        <v>69</v>
      </c>
      <c r="D72" s="50" t="s">
        <v>72</v>
      </c>
      <c r="E72" s="50"/>
      <c r="F72" s="90">
        <v>96.5</v>
      </c>
      <c r="G72" s="90"/>
      <c r="H72" s="90">
        <v>4</v>
      </c>
      <c r="I72" s="90"/>
      <c r="J72" s="90">
        <f>F72+H72</f>
        <v>100.5</v>
      </c>
      <c r="K72" s="90"/>
    </row>
    <row r="73" spans="1:14" ht="23.25" customHeight="1" x14ac:dyDescent="0.2">
      <c r="A73" s="26"/>
      <c r="B73" s="28" t="s">
        <v>75</v>
      </c>
      <c r="C73" s="27" t="s">
        <v>69</v>
      </c>
      <c r="D73" s="50" t="s">
        <v>72</v>
      </c>
      <c r="E73" s="50"/>
      <c r="F73" s="90">
        <v>136</v>
      </c>
      <c r="G73" s="90"/>
      <c r="H73" s="90">
        <v>14</v>
      </c>
      <c r="I73" s="90"/>
      <c r="J73" s="90">
        <f>F73+H73</f>
        <v>150</v>
      </c>
      <c r="K73" s="90"/>
    </row>
    <row r="74" spans="1:14" ht="21.75" customHeight="1" x14ac:dyDescent="0.2">
      <c r="A74" s="26">
        <v>2</v>
      </c>
      <c r="B74" s="24" t="s">
        <v>76</v>
      </c>
      <c r="C74" s="27"/>
      <c r="D74" s="50"/>
      <c r="E74" s="50"/>
      <c r="F74" s="67"/>
      <c r="G74" s="67"/>
      <c r="H74" s="54"/>
      <c r="I74" s="54"/>
      <c r="J74" s="61"/>
      <c r="K74" s="62"/>
    </row>
    <row r="75" spans="1:14" ht="20.25" customHeight="1" x14ac:dyDescent="0.2">
      <c r="A75" s="26"/>
      <c r="B75" s="27" t="s">
        <v>77</v>
      </c>
      <c r="C75" s="27" t="s">
        <v>78</v>
      </c>
      <c r="D75" s="50" t="s">
        <v>70</v>
      </c>
      <c r="E75" s="50"/>
      <c r="F75" s="88">
        <f>2851-374</f>
        <v>2477</v>
      </c>
      <c r="G75" s="88"/>
      <c r="H75" s="89"/>
      <c r="I75" s="89"/>
      <c r="J75" s="63">
        <f t="shared" ref="J75:J80" si="0">F75+H75</f>
        <v>2477</v>
      </c>
      <c r="K75" s="64"/>
    </row>
    <row r="76" spans="1:14" ht="30.75" customHeight="1" x14ac:dyDescent="0.2">
      <c r="A76" s="26"/>
      <c r="B76" s="27" t="s">
        <v>79</v>
      </c>
      <c r="C76" s="27" t="s">
        <v>78</v>
      </c>
      <c r="D76" s="50" t="s">
        <v>80</v>
      </c>
      <c r="E76" s="50"/>
      <c r="F76" s="89"/>
      <c r="G76" s="89"/>
      <c r="H76" s="88">
        <v>374</v>
      </c>
      <c r="I76" s="88"/>
      <c r="J76" s="63">
        <f t="shared" si="0"/>
        <v>374</v>
      </c>
      <c r="K76" s="64"/>
    </row>
    <row r="77" spans="1:14" ht="24" customHeight="1" x14ac:dyDescent="0.2">
      <c r="A77" s="26"/>
      <c r="B77" s="27" t="s">
        <v>81</v>
      </c>
      <c r="C77" s="27" t="s">
        <v>78</v>
      </c>
      <c r="D77" s="50" t="s">
        <v>80</v>
      </c>
      <c r="E77" s="50"/>
      <c r="F77" s="88">
        <v>1071</v>
      </c>
      <c r="G77" s="88"/>
      <c r="H77" s="89"/>
      <c r="I77" s="89"/>
      <c r="J77" s="63">
        <f t="shared" si="0"/>
        <v>1071</v>
      </c>
      <c r="K77" s="64"/>
    </row>
    <row r="78" spans="1:14" ht="27" customHeight="1" x14ac:dyDescent="0.2">
      <c r="A78" s="26"/>
      <c r="B78" s="27" t="s">
        <v>82</v>
      </c>
      <c r="C78" s="27" t="s">
        <v>78</v>
      </c>
      <c r="D78" s="50" t="s">
        <v>80</v>
      </c>
      <c r="E78" s="50"/>
      <c r="F78" s="89">
        <v>2047</v>
      </c>
      <c r="G78" s="89"/>
      <c r="H78" s="88">
        <v>374</v>
      </c>
      <c r="I78" s="88"/>
      <c r="J78" s="63">
        <f t="shared" si="0"/>
        <v>2421</v>
      </c>
      <c r="K78" s="64"/>
    </row>
    <row r="79" spans="1:14" ht="54" customHeight="1" x14ac:dyDescent="0.2">
      <c r="A79" s="26"/>
      <c r="B79" s="27" t="s">
        <v>83</v>
      </c>
      <c r="C79" s="27" t="s">
        <v>78</v>
      </c>
      <c r="D79" s="50" t="s">
        <v>80</v>
      </c>
      <c r="E79" s="50"/>
      <c r="F79" s="82">
        <v>53</v>
      </c>
      <c r="G79" s="83"/>
      <c r="H79" s="63"/>
      <c r="I79" s="64"/>
      <c r="J79" s="63">
        <f t="shared" si="0"/>
        <v>53</v>
      </c>
      <c r="K79" s="64"/>
    </row>
    <row r="80" spans="1:14" ht="79.5" customHeight="1" x14ac:dyDescent="0.2">
      <c r="A80" s="26"/>
      <c r="B80" s="27" t="s">
        <v>84</v>
      </c>
      <c r="C80" s="27" t="s">
        <v>78</v>
      </c>
      <c r="D80" s="50" t="s">
        <v>80</v>
      </c>
      <c r="E80" s="50"/>
      <c r="F80" s="82">
        <v>38</v>
      </c>
      <c r="G80" s="83"/>
      <c r="H80" s="63"/>
      <c r="I80" s="64"/>
      <c r="J80" s="63">
        <f t="shared" si="0"/>
        <v>38</v>
      </c>
      <c r="K80" s="64"/>
    </row>
    <row r="81" spans="1:11" ht="69.75" customHeight="1" x14ac:dyDescent="0.2">
      <c r="A81" s="26"/>
      <c r="B81" s="27" t="s">
        <v>85</v>
      </c>
      <c r="C81" s="27" t="s">
        <v>69</v>
      </c>
      <c r="D81" s="50" t="s">
        <v>86</v>
      </c>
      <c r="E81" s="50"/>
      <c r="F81" s="82">
        <v>1</v>
      </c>
      <c r="G81" s="83"/>
      <c r="H81" s="63">
        <v>1</v>
      </c>
      <c r="I81" s="64"/>
      <c r="J81" s="63">
        <v>1</v>
      </c>
      <c r="K81" s="64"/>
    </row>
    <row r="82" spans="1:11" ht="71.25" customHeight="1" x14ac:dyDescent="0.2">
      <c r="A82" s="26"/>
      <c r="B82" s="30" t="s">
        <v>87</v>
      </c>
      <c r="C82" s="27" t="s">
        <v>69</v>
      </c>
      <c r="D82" s="84" t="s">
        <v>88</v>
      </c>
      <c r="E82" s="85"/>
      <c r="F82" s="86"/>
      <c r="G82" s="87"/>
      <c r="H82" s="80">
        <v>2</v>
      </c>
      <c r="I82" s="81"/>
      <c r="J82" s="80">
        <f>F82+H82</f>
        <v>2</v>
      </c>
      <c r="K82" s="81"/>
    </row>
    <row r="83" spans="1:11" ht="47.25" customHeight="1" x14ac:dyDescent="0.2">
      <c r="A83" s="26"/>
      <c r="B83" s="27" t="s">
        <v>89</v>
      </c>
      <c r="C83" s="27" t="s">
        <v>69</v>
      </c>
      <c r="D83" s="77" t="s">
        <v>90</v>
      </c>
      <c r="E83" s="77"/>
      <c r="F83" s="78">
        <v>1</v>
      </c>
      <c r="G83" s="79"/>
      <c r="H83" s="80"/>
      <c r="I83" s="81"/>
      <c r="J83" s="80">
        <f t="shared" ref="J83:J84" si="1">F83+H83</f>
        <v>1</v>
      </c>
      <c r="K83" s="81"/>
    </row>
    <row r="84" spans="1:11" ht="86.25" customHeight="1" x14ac:dyDescent="0.2">
      <c r="A84" s="26"/>
      <c r="B84" s="31" t="s">
        <v>91</v>
      </c>
      <c r="C84" s="27" t="s">
        <v>69</v>
      </c>
      <c r="D84" s="77" t="s">
        <v>90</v>
      </c>
      <c r="E84" s="77"/>
      <c r="F84" s="78">
        <v>6</v>
      </c>
      <c r="G84" s="79"/>
      <c r="H84" s="80"/>
      <c r="I84" s="81"/>
      <c r="J84" s="80">
        <f t="shared" si="1"/>
        <v>6</v>
      </c>
      <c r="K84" s="81"/>
    </row>
    <row r="85" spans="1:11" ht="27.75" customHeight="1" x14ac:dyDescent="0.2">
      <c r="A85" s="26">
        <v>3</v>
      </c>
      <c r="B85" s="24" t="s">
        <v>92</v>
      </c>
      <c r="C85" s="27"/>
      <c r="D85" s="50"/>
      <c r="E85" s="73"/>
      <c r="F85" s="74"/>
      <c r="G85" s="74"/>
      <c r="H85" s="65"/>
      <c r="I85" s="65"/>
      <c r="J85" s="75"/>
      <c r="K85" s="75"/>
    </row>
    <row r="86" spans="1:11" s="32" customFormat="1" ht="38.25" customHeight="1" x14ac:dyDescent="0.2">
      <c r="A86" s="26"/>
      <c r="B86" s="27" t="s">
        <v>93</v>
      </c>
      <c r="C86" s="27" t="s">
        <v>94</v>
      </c>
      <c r="D86" s="50" t="s">
        <v>95</v>
      </c>
      <c r="E86" s="50"/>
      <c r="F86" s="75">
        <f>D63/(F75+H76)</f>
        <v>51171.751378463698</v>
      </c>
      <c r="G86" s="75"/>
      <c r="H86" s="76">
        <f>F63/(F75+H76)</f>
        <v>10601.551497720098</v>
      </c>
      <c r="I86" s="76"/>
      <c r="J86" s="75">
        <f>F86+H86</f>
        <v>61773.302876183792</v>
      </c>
      <c r="K86" s="75"/>
    </row>
    <row r="87" spans="1:11" s="32" customFormat="1" ht="21" customHeight="1" x14ac:dyDescent="0.2">
      <c r="A87" s="26"/>
      <c r="B87" s="27" t="s">
        <v>96</v>
      </c>
      <c r="C87" s="27" t="s">
        <v>94</v>
      </c>
      <c r="D87" s="50" t="s">
        <v>95</v>
      </c>
      <c r="E87" s="50"/>
      <c r="F87" s="69">
        <v>1250</v>
      </c>
      <c r="G87" s="70"/>
      <c r="H87" s="69"/>
      <c r="I87" s="70"/>
      <c r="J87" s="69">
        <f>F87+H87</f>
        <v>1250</v>
      </c>
      <c r="K87" s="70"/>
    </row>
    <row r="88" spans="1:11" s="32" customFormat="1" ht="108.75" customHeight="1" x14ac:dyDescent="0.2">
      <c r="A88" s="26"/>
      <c r="B88" s="27" t="s">
        <v>97</v>
      </c>
      <c r="C88" s="27" t="s">
        <v>94</v>
      </c>
      <c r="D88" s="50" t="s">
        <v>95</v>
      </c>
      <c r="E88" s="50"/>
      <c r="F88" s="69">
        <v>3927</v>
      </c>
      <c r="G88" s="70"/>
      <c r="H88" s="71"/>
      <c r="I88" s="72"/>
      <c r="J88" s="71">
        <f>F88+H88</f>
        <v>3927</v>
      </c>
      <c r="K88" s="72"/>
    </row>
    <row r="89" spans="1:11" s="32" customFormat="1" ht="162.75" customHeight="1" x14ac:dyDescent="0.2">
      <c r="A89" s="26"/>
      <c r="B89" s="33" t="s">
        <v>98</v>
      </c>
      <c r="C89" s="27" t="s">
        <v>94</v>
      </c>
      <c r="D89" s="50" t="s">
        <v>95</v>
      </c>
      <c r="E89" s="50"/>
      <c r="F89" s="68">
        <v>3721.5</v>
      </c>
      <c r="G89" s="68"/>
      <c r="H89" s="68"/>
      <c r="I89" s="68"/>
      <c r="J89" s="68">
        <f>F89</f>
        <v>3721.5</v>
      </c>
      <c r="K89" s="68"/>
    </row>
    <row r="90" spans="1:11" s="32" customFormat="1" ht="35.450000000000003" customHeight="1" x14ac:dyDescent="0.2">
      <c r="A90" s="26"/>
      <c r="B90" s="27" t="s">
        <v>99</v>
      </c>
      <c r="C90" s="27" t="s">
        <v>78</v>
      </c>
      <c r="D90" s="50" t="s">
        <v>95</v>
      </c>
      <c r="E90" s="50"/>
      <c r="F90" s="54">
        <f>ROUND(F75/F71,0)</f>
        <v>8</v>
      </c>
      <c r="G90" s="54"/>
      <c r="H90" s="63">
        <f>ROUND(H78/H71,0)</f>
        <v>9</v>
      </c>
      <c r="I90" s="64"/>
      <c r="J90" s="67">
        <f>ROUND((J75+J76)/J71,0)</f>
        <v>8</v>
      </c>
      <c r="K90" s="67"/>
    </row>
    <row r="91" spans="1:11" s="32" customFormat="1" ht="71.25" customHeight="1" x14ac:dyDescent="0.2">
      <c r="A91" s="26"/>
      <c r="B91" s="31" t="s">
        <v>100</v>
      </c>
      <c r="C91" s="27" t="s">
        <v>94</v>
      </c>
      <c r="D91" s="50" t="s">
        <v>95</v>
      </c>
      <c r="E91" s="50"/>
      <c r="F91" s="54"/>
      <c r="G91" s="54"/>
      <c r="H91" s="61">
        <f>F54/2</f>
        <v>1128041.6599999999</v>
      </c>
      <c r="I91" s="62"/>
      <c r="J91" s="61">
        <f>F91+H91</f>
        <v>1128041.6599999999</v>
      </c>
      <c r="K91" s="62"/>
    </row>
    <row r="92" spans="1:11" s="32" customFormat="1" ht="57" customHeight="1" x14ac:dyDescent="0.2">
      <c r="A92" s="26"/>
      <c r="B92" s="31" t="s">
        <v>101</v>
      </c>
      <c r="C92" s="27" t="s">
        <v>94</v>
      </c>
      <c r="D92" s="50" t="s">
        <v>95</v>
      </c>
      <c r="E92" s="50"/>
      <c r="F92" s="61">
        <v>2144981</v>
      </c>
      <c r="G92" s="62"/>
      <c r="H92" s="63"/>
      <c r="I92" s="64"/>
      <c r="J92" s="67"/>
      <c r="K92" s="67"/>
    </row>
    <row r="93" spans="1:11" s="32" customFormat="1" ht="86.25" customHeight="1" x14ac:dyDescent="0.2">
      <c r="A93" s="26"/>
      <c r="B93" s="31" t="s">
        <v>102</v>
      </c>
      <c r="C93" s="27" t="s">
        <v>94</v>
      </c>
      <c r="D93" s="50" t="s">
        <v>95</v>
      </c>
      <c r="E93" s="50"/>
      <c r="F93" s="61">
        <f>3652480/6</f>
        <v>608746.66666666663</v>
      </c>
      <c r="G93" s="62"/>
      <c r="H93" s="63"/>
      <c r="I93" s="64"/>
      <c r="J93" s="61">
        <f>F93</f>
        <v>608746.66666666663</v>
      </c>
      <c r="K93" s="62"/>
    </row>
    <row r="94" spans="1:11" s="32" customFormat="1" ht="26.25" customHeight="1" x14ac:dyDescent="0.2">
      <c r="A94" s="26">
        <v>4</v>
      </c>
      <c r="B94" s="24" t="s">
        <v>103</v>
      </c>
      <c r="C94" s="27"/>
      <c r="D94" s="50"/>
      <c r="E94" s="50"/>
      <c r="F94" s="65"/>
      <c r="G94" s="65"/>
      <c r="H94" s="66"/>
      <c r="I94" s="66"/>
      <c r="J94" s="65"/>
      <c r="K94" s="65"/>
    </row>
    <row r="95" spans="1:11" ht="41.25" customHeight="1" x14ac:dyDescent="0.2">
      <c r="A95" s="26"/>
      <c r="B95" s="27" t="s">
        <v>104</v>
      </c>
      <c r="C95" s="27" t="s">
        <v>105</v>
      </c>
      <c r="D95" s="50" t="s">
        <v>106</v>
      </c>
      <c r="E95" s="50"/>
      <c r="F95" s="58">
        <v>100</v>
      </c>
      <c r="G95" s="58"/>
      <c r="H95" s="59">
        <v>100</v>
      </c>
      <c r="I95" s="59"/>
      <c r="J95" s="58">
        <v>100</v>
      </c>
      <c r="K95" s="58"/>
    </row>
    <row r="96" spans="1:11" ht="33.75" customHeight="1" x14ac:dyDescent="0.2">
      <c r="A96" s="34"/>
      <c r="B96" s="30" t="s">
        <v>107</v>
      </c>
      <c r="C96" s="30" t="s">
        <v>105</v>
      </c>
      <c r="D96" s="60" t="s">
        <v>106</v>
      </c>
      <c r="E96" s="60"/>
      <c r="F96" s="57">
        <f>F78*100/F75</f>
        <v>82.64029067420266</v>
      </c>
      <c r="G96" s="57"/>
      <c r="H96" s="56">
        <v>100</v>
      </c>
      <c r="I96" s="56"/>
      <c r="J96" s="57">
        <f>J78*100/(J75+J76)</f>
        <v>84.917572781480189</v>
      </c>
      <c r="K96" s="57"/>
    </row>
    <row r="97" spans="1:11" ht="36.75" customHeight="1" x14ac:dyDescent="0.2">
      <c r="A97" s="26"/>
      <c r="B97" s="27" t="s">
        <v>108</v>
      </c>
      <c r="C97" s="27" t="s">
        <v>105</v>
      </c>
      <c r="D97" s="50" t="s">
        <v>95</v>
      </c>
      <c r="E97" s="50"/>
      <c r="F97" s="56">
        <v>91</v>
      </c>
      <c r="G97" s="56"/>
      <c r="H97" s="57">
        <v>91</v>
      </c>
      <c r="I97" s="57"/>
      <c r="J97" s="57">
        <v>91</v>
      </c>
      <c r="K97" s="57"/>
    </row>
    <row r="98" spans="1:11" ht="33.75" customHeight="1" x14ac:dyDescent="0.2">
      <c r="A98" s="25"/>
      <c r="B98" s="27" t="s">
        <v>109</v>
      </c>
      <c r="C98" s="27" t="s">
        <v>105</v>
      </c>
      <c r="D98" s="50" t="s">
        <v>95</v>
      </c>
      <c r="E98" s="50"/>
      <c r="F98" s="58"/>
      <c r="G98" s="58"/>
      <c r="H98" s="57">
        <v>5</v>
      </c>
      <c r="I98" s="57"/>
      <c r="J98" s="57">
        <f>H98</f>
        <v>5</v>
      </c>
      <c r="K98" s="57"/>
    </row>
    <row r="99" spans="1:11" ht="36.75" customHeight="1" x14ac:dyDescent="0.2">
      <c r="A99" s="25"/>
      <c r="B99" s="27" t="s">
        <v>110</v>
      </c>
      <c r="C99" s="27" t="s">
        <v>105</v>
      </c>
      <c r="D99" s="50" t="s">
        <v>95</v>
      </c>
      <c r="E99" s="50"/>
      <c r="F99" s="51">
        <v>95.6</v>
      </c>
      <c r="G99" s="52"/>
      <c r="H99" s="53"/>
      <c r="I99" s="53"/>
      <c r="J99" s="53">
        <f>F99</f>
        <v>95.6</v>
      </c>
      <c r="K99" s="53"/>
    </row>
    <row r="100" spans="1:11" ht="19.5" customHeight="1" x14ac:dyDescent="0.2">
      <c r="A100" s="25"/>
      <c r="B100" s="27" t="s">
        <v>111</v>
      </c>
      <c r="C100" s="27" t="s">
        <v>105</v>
      </c>
      <c r="D100" s="50" t="s">
        <v>95</v>
      </c>
      <c r="E100" s="50"/>
      <c r="F100" s="54"/>
      <c r="G100" s="54"/>
      <c r="H100" s="55">
        <v>101.4</v>
      </c>
      <c r="I100" s="55"/>
      <c r="J100" s="55">
        <f>H100</f>
        <v>101.4</v>
      </c>
      <c r="K100" s="55"/>
    </row>
    <row r="101" spans="1:11" ht="15.75" x14ac:dyDescent="0.2">
      <c r="A101" s="8"/>
      <c r="B101" s="3"/>
      <c r="C101" s="3"/>
      <c r="D101" s="3"/>
      <c r="E101" s="3"/>
      <c r="F101" s="5"/>
      <c r="G101" s="5"/>
      <c r="H101" s="35"/>
      <c r="I101" s="35"/>
      <c r="J101" s="35"/>
      <c r="K101" s="35"/>
    </row>
    <row r="102" spans="1:11" ht="27.75" customHeight="1" x14ac:dyDescent="0.25">
      <c r="A102" s="47" t="s">
        <v>112</v>
      </c>
      <c r="B102" s="47"/>
      <c r="C102" s="36"/>
      <c r="D102" s="36"/>
      <c r="E102" s="37"/>
      <c r="F102" s="36"/>
      <c r="G102" s="36"/>
      <c r="H102" s="48" t="s">
        <v>113</v>
      </c>
      <c r="I102" s="48"/>
      <c r="J102" s="48"/>
      <c r="K102" s="48"/>
    </row>
    <row r="103" spans="1:11" ht="58.5" customHeight="1" x14ac:dyDescent="0.25">
      <c r="A103" s="47" t="s">
        <v>114</v>
      </c>
      <c r="B103" s="47"/>
      <c r="C103" s="36"/>
      <c r="D103" s="36"/>
      <c r="E103" s="38" t="s">
        <v>115</v>
      </c>
      <c r="F103" s="39"/>
      <c r="G103" s="39"/>
      <c r="H103" s="45" t="s">
        <v>116</v>
      </c>
      <c r="I103" s="45"/>
      <c r="J103" s="45"/>
      <c r="K103" s="45"/>
    </row>
    <row r="104" spans="1:11" ht="19.5" customHeight="1" x14ac:dyDescent="0.25">
      <c r="A104" s="47" t="s">
        <v>117</v>
      </c>
      <c r="B104" s="47"/>
      <c r="C104" s="36"/>
      <c r="D104" s="36"/>
      <c r="E104" s="36"/>
      <c r="F104" s="36"/>
      <c r="G104" s="36"/>
      <c r="H104" s="49"/>
      <c r="I104" s="49"/>
      <c r="J104" s="49"/>
      <c r="K104" s="49"/>
    </row>
    <row r="105" spans="1:11" ht="29.25" customHeight="1" x14ac:dyDescent="0.25">
      <c r="A105" s="40"/>
      <c r="B105" s="36"/>
      <c r="C105" s="36"/>
      <c r="D105" s="36"/>
      <c r="E105" s="37"/>
      <c r="F105" s="36"/>
      <c r="G105" s="36"/>
      <c r="H105" s="44" t="s">
        <v>118</v>
      </c>
      <c r="I105" s="44"/>
      <c r="J105" s="44"/>
      <c r="K105" s="44"/>
    </row>
    <row r="106" spans="1:11" ht="29.25" customHeight="1" x14ac:dyDescent="0.2">
      <c r="A106" s="40" t="s">
        <v>119</v>
      </c>
      <c r="B106" s="36"/>
      <c r="C106" s="40"/>
      <c r="D106" s="36"/>
      <c r="E106" s="38" t="s">
        <v>115</v>
      </c>
      <c r="F106" s="38"/>
      <c r="G106" s="39"/>
      <c r="H106" s="45" t="s">
        <v>116</v>
      </c>
      <c r="I106" s="45"/>
      <c r="J106" s="45"/>
      <c r="K106" s="45"/>
    </row>
    <row r="107" spans="1:11" ht="29.25" customHeight="1" x14ac:dyDescent="0.2">
      <c r="A107" s="41"/>
      <c r="B107" s="42" t="s">
        <v>120</v>
      </c>
      <c r="C107" s="41"/>
      <c r="D107" s="41"/>
      <c r="E107" s="41"/>
      <c r="F107" s="41"/>
      <c r="G107" s="41"/>
      <c r="H107" s="41"/>
      <c r="I107" s="41"/>
      <c r="J107" s="41"/>
      <c r="K107" s="41"/>
    </row>
    <row r="108" spans="1:11" ht="16.5" customHeight="1" x14ac:dyDescent="0.2">
      <c r="A108" s="41"/>
      <c r="B108" s="41" t="s">
        <v>121</v>
      </c>
      <c r="C108" s="41"/>
      <c r="D108" s="41"/>
      <c r="E108" s="41"/>
      <c r="F108" s="41"/>
      <c r="G108" s="41"/>
      <c r="H108" s="41"/>
      <c r="I108" s="41"/>
      <c r="J108" s="41"/>
      <c r="K108" s="41"/>
    </row>
    <row r="109" spans="1:11" x14ac:dyDescent="0.2">
      <c r="A109" s="46"/>
      <c r="B109" s="46"/>
    </row>
  </sheetData>
  <mergeCells count="244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L8"/>
    <mergeCell ref="A9:K9"/>
    <mergeCell ref="A22:K22"/>
    <mergeCell ref="A23:K23"/>
    <mergeCell ref="A24:K24"/>
    <mergeCell ref="A25:J25"/>
    <mergeCell ref="A26:K26"/>
    <mergeCell ref="A27:K27"/>
    <mergeCell ref="A16:K16"/>
    <mergeCell ref="A17:K17"/>
    <mergeCell ref="A18:K18"/>
    <mergeCell ref="A19:K19"/>
    <mergeCell ref="A20:K20"/>
    <mergeCell ref="A21:K21"/>
    <mergeCell ref="B35:H35"/>
    <mergeCell ref="B36:H36"/>
    <mergeCell ref="B37:H37"/>
    <mergeCell ref="B38:H38"/>
    <mergeCell ref="A40:K40"/>
    <mergeCell ref="A42:K42"/>
    <mergeCell ref="A28:K28"/>
    <mergeCell ref="A29:K29"/>
    <mergeCell ref="A30:K30"/>
    <mergeCell ref="A31:K31"/>
    <mergeCell ref="A32:K32"/>
    <mergeCell ref="B34:H34"/>
    <mergeCell ref="B44:H44"/>
    <mergeCell ref="B45:H45"/>
    <mergeCell ref="B46:H46"/>
    <mergeCell ref="A48:H48"/>
    <mergeCell ref="A49:I49"/>
    <mergeCell ref="B50:C50"/>
    <mergeCell ref="D50:E50"/>
    <mergeCell ref="F50:G50"/>
    <mergeCell ref="H50:I50"/>
    <mergeCell ref="B53:C53"/>
    <mergeCell ref="D53:E53"/>
    <mergeCell ref="F53:G53"/>
    <mergeCell ref="H53:I53"/>
    <mergeCell ref="B54:C54"/>
    <mergeCell ref="D54:E54"/>
    <mergeCell ref="F54:G54"/>
    <mergeCell ref="H54:I54"/>
    <mergeCell ref="B51:C51"/>
    <mergeCell ref="D51:E51"/>
    <mergeCell ref="F51:G51"/>
    <mergeCell ref="H51:I51"/>
    <mergeCell ref="B52:C52"/>
    <mergeCell ref="D52:E52"/>
    <mergeCell ref="F52:G52"/>
    <mergeCell ref="H52:I52"/>
    <mergeCell ref="A58:H58"/>
    <mergeCell ref="A59:I59"/>
    <mergeCell ref="A60:C60"/>
    <mergeCell ref="D60:E60"/>
    <mergeCell ref="F60:G60"/>
    <mergeCell ref="H60:I60"/>
    <mergeCell ref="B55:C55"/>
    <mergeCell ref="D55:E55"/>
    <mergeCell ref="F55:G55"/>
    <mergeCell ref="H55:I55"/>
    <mergeCell ref="A56:C56"/>
    <mergeCell ref="D56:E56"/>
    <mergeCell ref="F56:G56"/>
    <mergeCell ref="H56:I56"/>
    <mergeCell ref="A63:C63"/>
    <mergeCell ref="D63:E63"/>
    <mergeCell ref="F63:G63"/>
    <mergeCell ref="H63:I63"/>
    <mergeCell ref="A65:H65"/>
    <mergeCell ref="D66:E66"/>
    <mergeCell ref="F66:G66"/>
    <mergeCell ref="H66:I66"/>
    <mergeCell ref="A61:C61"/>
    <mergeCell ref="D61:E61"/>
    <mergeCell ref="F61:G61"/>
    <mergeCell ref="H61:I61"/>
    <mergeCell ref="A62:C62"/>
    <mergeCell ref="D62:E62"/>
    <mergeCell ref="F62:G62"/>
    <mergeCell ref="H62:I62"/>
    <mergeCell ref="J66:K66"/>
    <mergeCell ref="D67:E67"/>
    <mergeCell ref="F67:G67"/>
    <mergeCell ref="H67:I67"/>
    <mergeCell ref="J67:K67"/>
    <mergeCell ref="D68:E68"/>
    <mergeCell ref="F68:G68"/>
    <mergeCell ref="H68:I68"/>
    <mergeCell ref="J68:K68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D91:E91"/>
    <mergeCell ref="F91:G91"/>
    <mergeCell ref="H91:I91"/>
    <mergeCell ref="J91:K91"/>
    <mergeCell ref="D92:E92"/>
    <mergeCell ref="F92:G92"/>
    <mergeCell ref="H92:I92"/>
    <mergeCell ref="J92:K92"/>
    <mergeCell ref="D89:E89"/>
    <mergeCell ref="F89:G89"/>
    <mergeCell ref="H89:I89"/>
    <mergeCell ref="J89:K89"/>
    <mergeCell ref="D90:E90"/>
    <mergeCell ref="F90:G90"/>
    <mergeCell ref="H90:I90"/>
    <mergeCell ref="J90:K90"/>
    <mergeCell ref="D95:E95"/>
    <mergeCell ref="F95:G95"/>
    <mergeCell ref="H95:I95"/>
    <mergeCell ref="J95:K95"/>
    <mergeCell ref="D96:E96"/>
    <mergeCell ref="F96:G96"/>
    <mergeCell ref="H96:I96"/>
    <mergeCell ref="J96:K96"/>
    <mergeCell ref="D93:E93"/>
    <mergeCell ref="F93:G93"/>
    <mergeCell ref="H93:I93"/>
    <mergeCell ref="J93:K93"/>
    <mergeCell ref="D94:E94"/>
    <mergeCell ref="F94:G94"/>
    <mergeCell ref="H94:I94"/>
    <mergeCell ref="J94:K94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97:E97"/>
    <mergeCell ref="F97:G97"/>
    <mergeCell ref="H97:I97"/>
    <mergeCell ref="J97:K97"/>
    <mergeCell ref="D98:E98"/>
    <mergeCell ref="F98:G98"/>
    <mergeCell ref="H98:I98"/>
    <mergeCell ref="J98:K98"/>
    <mergeCell ref="H105:K105"/>
    <mergeCell ref="H106:K106"/>
    <mergeCell ref="A109:B109"/>
    <mergeCell ref="A102:B102"/>
    <mergeCell ref="H102:K102"/>
    <mergeCell ref="A103:B103"/>
    <mergeCell ref="H103:K103"/>
    <mergeCell ref="A104:B104"/>
    <mergeCell ref="H104:K104"/>
  </mergeCells>
  <pageMargins left="0.62992125984251968" right="0.59055118110236227" top="0.55118110236220474" bottom="0.74803149606299213" header="0.31496062992125984" footer="0.31496062992125984"/>
  <pageSetup paperSize="9" scale="60" fitToHeight="5" orientation="landscape" r:id="rId1"/>
  <rowBreaks count="1" manualBreakCount="1">
    <brk id="1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1091</vt:lpstr>
      <vt:lpstr>'1091'!Область_печати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2022-12-09T09:00:25Z</dcterms:created>
  <dcterms:modified xsi:type="dcterms:W3CDTF">2022-12-09T09:04:01Z</dcterms:modified>
</cp:coreProperties>
</file>