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91" sheetId="1" r:id="rId1"/>
  </sheets>
  <definedNames>
    <definedName name="_xlnm.Print_Area" localSheetId="0">'1091'!$A$1:$L$110</definedName>
  </definedNames>
  <calcPr calcId="144525"/>
</workbook>
</file>

<file path=xl/calcChain.xml><?xml version="1.0" encoding="utf-8"?>
<calcChain xmlns="http://schemas.openxmlformats.org/spreadsheetml/2006/main">
  <c r="J102" i="1" l="1"/>
  <c r="J101" i="1"/>
  <c r="J100" i="1"/>
  <c r="J95" i="1"/>
  <c r="F95" i="1"/>
  <c r="J94" i="1"/>
  <c r="H93" i="1"/>
  <c r="J93" i="1" s="1"/>
  <c r="H92" i="1"/>
  <c r="J91" i="1"/>
  <c r="J90" i="1"/>
  <c r="J89" i="1"/>
  <c r="J86" i="1"/>
  <c r="J85" i="1"/>
  <c r="J84" i="1"/>
  <c r="J82" i="1"/>
  <c r="J81" i="1"/>
  <c r="J80" i="1"/>
  <c r="J79" i="1"/>
  <c r="J78" i="1"/>
  <c r="J77" i="1"/>
  <c r="J92" i="1" s="1"/>
  <c r="F77" i="1"/>
  <c r="F98" i="1" s="1"/>
  <c r="J75" i="1"/>
  <c r="J74" i="1"/>
  <c r="J73" i="1"/>
  <c r="F73" i="1"/>
  <c r="J72" i="1"/>
  <c r="J71" i="1"/>
  <c r="F58" i="1"/>
  <c r="H57" i="1"/>
  <c r="F57" i="1"/>
  <c r="H56" i="1"/>
  <c r="F56" i="1"/>
  <c r="H55" i="1"/>
  <c r="D55" i="1"/>
  <c r="F54" i="1"/>
  <c r="D54" i="1"/>
  <c r="D58" i="1" s="1"/>
  <c r="D64" i="1" l="1"/>
  <c r="D65" i="1" s="1"/>
  <c r="F88" i="1" s="1"/>
  <c r="J88" i="1" s="1"/>
  <c r="J98" i="1"/>
  <c r="H54" i="1"/>
  <c r="H58" i="1" s="1"/>
  <c r="F64" i="1"/>
  <c r="F65" i="1" s="1"/>
  <c r="H88" i="1" s="1"/>
  <c r="F92" i="1"/>
  <c r="H64" i="1" l="1"/>
  <c r="H65" i="1" s="1"/>
</calcChain>
</file>

<file path=xl/sharedStrings.xml><?xml version="1.0" encoding="utf-8"?>
<sst xmlns="http://schemas.openxmlformats.org/spreadsheetml/2006/main" count="185" uniqueCount="125">
  <si>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</si>
  <si>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</si>
  <si>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</si>
  <si>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</si>
  <si>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</si>
  <si>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</si>
  <si>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</si>
  <si>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</si>
  <si>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</si>
  <si>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</si>
  <si>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</si>
  <si>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</si>
  <si>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</si>
  <si>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- 176 122 316,37 гривень, у тому числі загального фонду-145 897 293,05 гривень та спеціального фонду - 30 225 023,32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</si>
  <si>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</si>
  <si>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</si>
  <si>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</si>
  <si>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  № 2145- VІІI від 05.09.2017 року “Про освіту” 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</si>
  <si>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</si>
  <si>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</si>
  <si>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</si>
  <si>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</si>
  <si>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</si>
  <si>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</si>
  <si>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</si>
  <si>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</si>
  <si>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</si>
  <si>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</si>
  <si>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</si>
  <si>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</si>
  <si>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</si>
  <si>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</si>
  <si>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</si>
  <si>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</si>
  <si>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</si>
  <si>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 xml:space="preserve">Протокол № 43 від 17.11.2022 року засідання постійної комісії з питань планування, бюджету, фінансів та децентралізації 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</si>
  <si>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</si>
  <si>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 xml:space="preserve">Протокол № 44 від 02.12.2022 року засідання постійної комісії з питань планування, бюджету, фінансів та децентралізації </t>
  </si>
  <si>
    <t xml:space="preserve">Протокол № 47 від 29.12.2022 року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</si>
  <si>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</si>
  <si>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</si>
  <si>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</si>
  <si>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</si>
  <si>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</si>
  <si>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</si>
  <si>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</si>
  <si>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</si>
  <si>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</si>
  <si>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</si>
  <si>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</si>
  <si>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</si>
  <si>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</si>
  <si>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</si>
  <si>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</si>
  <si>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</si>
  <si>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</si>
  <si>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</si>
  <si>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</si>
  <si>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</si>
  <si>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</si>
  <si>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</si>
  <si>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</si>
  <si>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</si>
  <si>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</si>
  <si>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</si>
  <si>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</si>
  <si>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</si>
  <si>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</si>
  <si>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</si>
  <si>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</si>
  <si>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</si>
  <si>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</si>
  <si>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</si>
  <si>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</si>
  <si>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</si>
  <si>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</si>
  <si>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</si>
  <si>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</si>
  <si>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</si>
  <si>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</si>
  <si>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</si>
  <si>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</si>
  <si>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</si>
  <si>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</si>
  <si>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</si>
  <si>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</si>
  <si>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</si>
  <si>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яким додатково виділено кошти на придбання предметів, матеріалів та обладнання довгострокового користування для облаштування укриття</t>
  </si>
  <si>
    <t>Рішення виконавчого комітету № 607 від 25.08.2022 року</t>
  </si>
  <si>
    <t>Кількість закладів, в яких буде проведено капітальний ремонт</t>
  </si>
  <si>
    <t>Рішення сесії Хмельницької міської ради № 7 від 15.12.2021 року. Рішення виконавчого комітету № 705  від 13.10.2022 року.</t>
  </si>
  <si>
    <t>Кількість закладів, в яких будуть проведені поточні ремонти</t>
  </si>
  <si>
    <t>Рішення виконавчого комітету № 705  від 13.10.2022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</si>
  <si>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</si>
  <si>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ефективності</t>
  </si>
  <si>
    <t xml:space="preserve">Середні витрати на 1 учня </t>
  </si>
  <si>
    <t>грн</t>
  </si>
  <si>
    <t>Розрахунок</t>
  </si>
  <si>
    <t>Розмір академічної стипендії на 1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</si>
  <si>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</si>
  <si>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</si>
  <si>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</si>
  <si>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 закладу професійної (професійно-технічної) освіти </t>
  </si>
  <si>
    <t>Середні витрати на проведення поточного ремонту одного закладу професійної (професійно-технічної) освіти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</si>
  <si>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</si>
  <si>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</si>
  <si>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</si>
  <si>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</si>
  <si>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</si>
  <si>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</si>
  <si>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</si>
  <si>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</si>
  <si>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</si>
  <si>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</si>
  <si>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</si>
  <si>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Ірина ПЕТРИЧКО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</si>
  <si>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</si>
  <si>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</si>
  <si>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</si>
  <si>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</si>
  <si>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</si>
  <si>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</si>
  <si>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</si>
  <si>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</si>
  <si>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2022 року </t>
    </r>
    <r>
      <rPr>
        <u/>
        <sz val="12"/>
        <rFont val="Times New Roman"/>
        <family val="1"/>
        <charset val="204"/>
      </rPr>
      <t>№ 210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</si>
</sst>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1" fillId="0" borderId="0"/>
    <xf numFmtId="0" fontId="17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center" vertical="center" wrapText="1" shrinkToFi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1"/>
  <sheetViews>
    <sheetView tabSelected="1" view="pageBreakPreview" zoomScale="70" zoomScaleNormal="80" zoomScaleSheetLayoutView="70" workbookViewId="0">
      <selection activeCell="B5" sqref="B5:F5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101.2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2" ht="114" customHeight="1" x14ac:dyDescent="0.2">
      <c r="B2" s="2"/>
      <c r="C2" s="2"/>
      <c r="D2" s="2"/>
      <c r="E2" s="2"/>
      <c r="F2" s="2"/>
      <c r="G2" s="3" t="s">
        <v>124</v>
      </c>
      <c r="H2" s="3"/>
      <c r="I2" s="3"/>
      <c r="J2" s="3"/>
      <c r="K2" s="3"/>
    </row>
    <row r="3" spans="1:12" ht="35.2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36.5" customHeight="1" x14ac:dyDescent="0.2">
      <c r="A4" s="7" t="s">
        <v>2</v>
      </c>
      <c r="B4" s="8" t="s">
        <v>3</v>
      </c>
      <c r="C4" s="8"/>
      <c r="D4" s="8"/>
      <c r="E4" s="8"/>
      <c r="F4" s="8"/>
      <c r="G4" s="9" t="s">
        <v>4</v>
      </c>
      <c r="H4" s="9"/>
      <c r="I4" s="9"/>
      <c r="J4" s="9"/>
      <c r="K4" s="9"/>
    </row>
    <row r="5" spans="1:12" ht="126" customHeight="1" x14ac:dyDescent="0.2">
      <c r="A5" s="10" t="s">
        <v>5</v>
      </c>
      <c r="B5" s="8" t="s">
        <v>6</v>
      </c>
      <c r="C5" s="8"/>
      <c r="D5" s="8"/>
      <c r="E5" s="8"/>
      <c r="F5" s="8"/>
      <c r="G5" s="8" t="s">
        <v>7</v>
      </c>
      <c r="H5" s="8"/>
      <c r="I5" s="8"/>
      <c r="J5" s="8"/>
      <c r="K5" s="8"/>
    </row>
    <row r="6" spans="1:12" ht="123.75" customHeight="1" x14ac:dyDescent="0.2">
      <c r="A6" s="10" t="s">
        <v>8</v>
      </c>
      <c r="B6" s="9" t="s">
        <v>9</v>
      </c>
      <c r="C6" s="8"/>
      <c r="D6" s="11" t="s">
        <v>10</v>
      </c>
      <c r="E6" s="12" t="s">
        <v>11</v>
      </c>
      <c r="F6" s="8"/>
      <c r="G6" s="9" t="s">
        <v>12</v>
      </c>
      <c r="H6" s="8"/>
      <c r="I6" s="8"/>
      <c r="J6" s="8"/>
      <c r="K6" s="8"/>
    </row>
    <row r="7" spans="1:12" ht="27" customHeight="1" x14ac:dyDescent="0.2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23.25" customHeight="1" x14ac:dyDescent="0.2">
      <c r="A8" s="13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24" customHeight="1" x14ac:dyDescent="0.2">
      <c r="A9" s="14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ht="21" customHeight="1" x14ac:dyDescent="0.2">
      <c r="A10" s="14" t="s">
        <v>16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2" ht="19.5" customHeight="1" x14ac:dyDescent="0.2">
      <c r="A11" s="14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ht="25.5" customHeight="1" x14ac:dyDescent="0.2">
      <c r="A12" s="14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ht="24" customHeight="1" x14ac:dyDescent="0.2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2" ht="32.25" customHeight="1" x14ac:dyDescent="0.2">
      <c r="A14" s="14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2" ht="31.5" customHeight="1" x14ac:dyDescent="0.2">
      <c r="A15" s="14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2" ht="33.75" customHeight="1" x14ac:dyDescent="0.2">
      <c r="A16" s="18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1.75" customHeight="1" x14ac:dyDescent="0.2">
      <c r="A17" s="18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37.5" customHeight="1" x14ac:dyDescent="0.2">
      <c r="A18" s="18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8.25" customHeight="1" x14ac:dyDescent="0.2">
      <c r="A19" s="18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32.450000000000003" customHeight="1" x14ac:dyDescent="0.2">
      <c r="A20" s="14" t="s">
        <v>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2.450000000000003" customHeight="1" x14ac:dyDescent="0.2">
      <c r="A21" s="14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32.450000000000003" customHeight="1" x14ac:dyDescent="0.2">
      <c r="A22" s="14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30.75" customHeight="1" x14ac:dyDescent="0.2">
      <c r="A23" s="14" t="s">
        <v>28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23.25" customHeight="1" x14ac:dyDescent="0.2">
      <c r="A24" s="14" t="s">
        <v>29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34.5" customHeight="1" x14ac:dyDescent="0.2">
      <c r="A25" s="14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5"/>
    </row>
    <row r="26" spans="1:11" ht="19.5" customHeight="1" x14ac:dyDescent="0.2">
      <c r="A26" s="14" t="s">
        <v>31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26.25" customHeight="1" x14ac:dyDescent="0.2">
      <c r="A27" s="14" t="s">
        <v>32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6.25" customHeight="1" x14ac:dyDescent="0.2">
      <c r="A28" s="14" t="s">
        <v>33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6.25" customHeight="1" x14ac:dyDescent="0.2">
      <c r="A29" s="14" t="s">
        <v>34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26.25" customHeight="1" x14ac:dyDescent="0.2">
      <c r="A30" s="14" t="s">
        <v>35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21" customHeight="1" x14ac:dyDescent="0.2">
      <c r="A31" s="14" t="s">
        <v>36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21" customHeight="1" x14ac:dyDescent="0.2">
      <c r="A32" s="14" t="s">
        <v>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21" customHeight="1" x14ac:dyDescent="0.2">
      <c r="A33" s="14" t="s">
        <v>38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9.5" customHeight="1" x14ac:dyDescent="0.2">
      <c r="A34" s="13" t="s">
        <v>39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7.9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22.5" customHeight="1" x14ac:dyDescent="0.2">
      <c r="A36" s="21" t="s">
        <v>40</v>
      </c>
      <c r="B36" s="22" t="s">
        <v>41</v>
      </c>
      <c r="C36" s="22"/>
      <c r="D36" s="22"/>
      <c r="E36" s="22"/>
      <c r="F36" s="22"/>
      <c r="G36" s="22"/>
      <c r="H36" s="22"/>
      <c r="I36" s="23"/>
      <c r="J36" s="23"/>
      <c r="K36" s="23"/>
    </row>
    <row r="37" spans="1:11" ht="47.25" customHeight="1" x14ac:dyDescent="0.2">
      <c r="A37" s="24">
        <v>1</v>
      </c>
      <c r="B37" s="25" t="s">
        <v>42</v>
      </c>
      <c r="C37" s="25"/>
      <c r="D37" s="25"/>
      <c r="E37" s="25"/>
      <c r="F37" s="25"/>
      <c r="G37" s="25"/>
      <c r="H37" s="25"/>
      <c r="I37" s="23"/>
      <c r="J37" s="23"/>
      <c r="K37" s="23"/>
    </row>
    <row r="38" spans="1:11" ht="24" customHeight="1" x14ac:dyDescent="0.2">
      <c r="A38" s="26">
        <v>2</v>
      </c>
      <c r="B38" s="27" t="s">
        <v>43</v>
      </c>
      <c r="C38" s="27"/>
      <c r="D38" s="27"/>
      <c r="E38" s="27"/>
      <c r="F38" s="27"/>
      <c r="G38" s="27"/>
      <c r="H38" s="27"/>
      <c r="I38" s="23"/>
      <c r="J38" s="23"/>
      <c r="K38" s="23"/>
    </row>
    <row r="39" spans="1:11" ht="36.75" customHeight="1" x14ac:dyDescent="0.2">
      <c r="A39" s="26">
        <v>3</v>
      </c>
      <c r="B39" s="28" t="s">
        <v>44</v>
      </c>
      <c r="C39" s="29"/>
      <c r="D39" s="29"/>
      <c r="E39" s="29"/>
      <c r="F39" s="29"/>
      <c r="G39" s="29"/>
      <c r="H39" s="30"/>
      <c r="I39" s="23"/>
      <c r="J39" s="23"/>
      <c r="K39" s="23"/>
    </row>
    <row r="40" spans="1:11" ht="21.75" customHeight="1" x14ac:dyDescent="0.2">
      <c r="A40" s="26">
        <v>4</v>
      </c>
      <c r="B40" s="27" t="s">
        <v>45</v>
      </c>
      <c r="C40" s="27"/>
      <c r="D40" s="27"/>
      <c r="E40" s="27"/>
      <c r="F40" s="27"/>
      <c r="G40" s="27"/>
      <c r="H40" s="27"/>
      <c r="I40" s="23"/>
      <c r="J40" s="23"/>
      <c r="K40" s="23"/>
    </row>
    <row r="41" spans="1:11" ht="13.5" customHeight="1" x14ac:dyDescent="0.2">
      <c r="A41" s="31"/>
      <c r="B41" s="7"/>
      <c r="C41" s="7"/>
      <c r="D41" s="7"/>
      <c r="E41" s="7"/>
      <c r="F41" s="7"/>
      <c r="G41" s="7"/>
      <c r="H41" s="7"/>
      <c r="I41" s="23"/>
      <c r="J41" s="23"/>
      <c r="K41" s="23"/>
    </row>
    <row r="42" spans="1:11" ht="19.5" customHeight="1" x14ac:dyDescent="0.2">
      <c r="A42" s="13" t="s">
        <v>46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6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21" customHeight="1" x14ac:dyDescent="0.2">
      <c r="A44" s="13" t="s">
        <v>47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0.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20.25" customHeight="1" x14ac:dyDescent="0.2">
      <c r="A46" s="21" t="s">
        <v>40</v>
      </c>
      <c r="B46" s="22" t="s">
        <v>48</v>
      </c>
      <c r="C46" s="22"/>
      <c r="D46" s="22"/>
      <c r="E46" s="22"/>
      <c r="F46" s="22"/>
      <c r="G46" s="22"/>
      <c r="H46" s="22"/>
      <c r="I46" s="23"/>
      <c r="J46" s="23"/>
      <c r="K46" s="23"/>
    </row>
    <row r="47" spans="1:11" ht="48.75" customHeight="1" x14ac:dyDescent="0.2">
      <c r="A47" s="32">
        <v>1</v>
      </c>
      <c r="B47" s="28" t="s">
        <v>49</v>
      </c>
      <c r="C47" s="29"/>
      <c r="D47" s="29"/>
      <c r="E47" s="29"/>
      <c r="F47" s="29"/>
      <c r="G47" s="29"/>
      <c r="H47" s="30"/>
      <c r="I47" s="23"/>
      <c r="J47" s="23"/>
      <c r="K47" s="23"/>
    </row>
    <row r="48" spans="1:11" ht="35.25" customHeight="1" x14ac:dyDescent="0.2">
      <c r="A48" s="33">
        <v>2</v>
      </c>
      <c r="B48" s="28" t="s">
        <v>50</v>
      </c>
      <c r="C48" s="29"/>
      <c r="D48" s="29"/>
      <c r="E48" s="29"/>
      <c r="F48" s="29"/>
      <c r="G48" s="29"/>
      <c r="H48" s="30"/>
      <c r="I48" s="23"/>
      <c r="J48" s="23"/>
      <c r="K48" s="23"/>
    </row>
    <row r="49" spans="1:16" ht="15.7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6" ht="15.75" x14ac:dyDescent="0.2">
      <c r="A50" s="13" t="s">
        <v>51</v>
      </c>
      <c r="B50" s="13"/>
      <c r="C50" s="13"/>
      <c r="D50" s="13"/>
      <c r="E50" s="13"/>
      <c r="F50" s="13"/>
      <c r="G50" s="13"/>
      <c r="H50" s="13"/>
      <c r="I50" s="23"/>
      <c r="J50" s="23"/>
      <c r="K50" s="23"/>
    </row>
    <row r="51" spans="1:16" s="35" customFormat="1" ht="16.5" customHeight="1" x14ac:dyDescent="0.2">
      <c r="A51" s="34" t="s">
        <v>52</v>
      </c>
      <c r="B51" s="34"/>
      <c r="C51" s="34"/>
      <c r="D51" s="34"/>
      <c r="E51" s="34"/>
      <c r="F51" s="34"/>
      <c r="G51" s="34"/>
      <c r="H51" s="34"/>
      <c r="I51" s="34"/>
      <c r="J51" s="10"/>
      <c r="K51" s="10"/>
    </row>
    <row r="52" spans="1:16" ht="15.75" x14ac:dyDescent="0.2">
      <c r="A52" s="36" t="s">
        <v>40</v>
      </c>
      <c r="B52" s="22" t="s">
        <v>53</v>
      </c>
      <c r="C52" s="22"/>
      <c r="D52" s="22" t="s">
        <v>54</v>
      </c>
      <c r="E52" s="22"/>
      <c r="F52" s="22" t="s">
        <v>55</v>
      </c>
      <c r="G52" s="22"/>
      <c r="H52" s="22" t="s">
        <v>56</v>
      </c>
      <c r="I52" s="22"/>
      <c r="J52" s="37"/>
      <c r="K52" s="38"/>
    </row>
    <row r="53" spans="1:16" ht="24" customHeight="1" x14ac:dyDescent="0.2">
      <c r="A53" s="39">
        <v>1</v>
      </c>
      <c r="B53" s="40">
        <v>2</v>
      </c>
      <c r="C53" s="40"/>
      <c r="D53" s="40">
        <v>3</v>
      </c>
      <c r="E53" s="40"/>
      <c r="F53" s="40">
        <v>4</v>
      </c>
      <c r="G53" s="40"/>
      <c r="H53" s="40">
        <v>6</v>
      </c>
      <c r="I53" s="40"/>
      <c r="J53" s="41"/>
      <c r="K53" s="23"/>
    </row>
    <row r="54" spans="1:16" ht="32.25" customHeight="1" x14ac:dyDescent="0.2">
      <c r="A54" s="42">
        <v>1</v>
      </c>
      <c r="B54" s="27" t="s">
        <v>57</v>
      </c>
      <c r="C54" s="27"/>
      <c r="D54" s="43">
        <f>134517295+(45000+16859.45+6113+4605.07+739.59)+197800+(3462732+2144981+2788072)-197800+100000+16398.07+6629.87</f>
        <v>143109425.05000001</v>
      </c>
      <c r="E54" s="43"/>
      <c r="F54" s="44">
        <f>26034634+47500</f>
        <v>26082134</v>
      </c>
      <c r="G54" s="44"/>
      <c r="H54" s="44">
        <f>D54+F54</f>
        <v>169191559.05000001</v>
      </c>
      <c r="I54" s="44"/>
      <c r="J54" s="45"/>
      <c r="K54" s="23"/>
      <c r="N54" s="46"/>
    </row>
    <row r="55" spans="1:16" ht="27" customHeight="1" x14ac:dyDescent="0.2">
      <c r="A55" s="42">
        <v>2</v>
      </c>
      <c r="B55" s="27" t="s">
        <v>58</v>
      </c>
      <c r="C55" s="27"/>
      <c r="D55" s="43">
        <f>2950600-162732</f>
        <v>2787868</v>
      </c>
      <c r="E55" s="43"/>
      <c r="F55" s="44">
        <v>1278806</v>
      </c>
      <c r="G55" s="44"/>
      <c r="H55" s="44">
        <f>D55+F55</f>
        <v>4066674</v>
      </c>
      <c r="I55" s="44"/>
      <c r="J55" s="45"/>
      <c r="K55" s="23"/>
    </row>
    <row r="56" spans="1:16" ht="24" customHeight="1" x14ac:dyDescent="0.2">
      <c r="A56" s="42">
        <v>3</v>
      </c>
      <c r="B56" s="27" t="s">
        <v>59</v>
      </c>
      <c r="C56" s="27"/>
      <c r="D56" s="47"/>
      <c r="E56" s="47"/>
      <c r="F56" s="44">
        <f>2182625-93000-197800+364258.32</f>
        <v>2256083.3199999998</v>
      </c>
      <c r="G56" s="44"/>
      <c r="H56" s="44">
        <f>D56+F56</f>
        <v>2256083.3199999998</v>
      </c>
      <c r="I56" s="44"/>
      <c r="J56" s="45"/>
      <c r="K56" s="23"/>
    </row>
    <row r="57" spans="1:16" ht="36" customHeight="1" x14ac:dyDescent="0.2">
      <c r="A57" s="42">
        <v>4</v>
      </c>
      <c r="B57" s="28" t="s">
        <v>60</v>
      </c>
      <c r="C57" s="30"/>
      <c r="D57" s="47"/>
      <c r="E57" s="47"/>
      <c r="F57" s="44">
        <f>160000+48000+400000</f>
        <v>608000</v>
      </c>
      <c r="G57" s="44"/>
      <c r="H57" s="44">
        <f>D57+F57</f>
        <v>608000</v>
      </c>
      <c r="I57" s="44"/>
      <c r="J57" s="45"/>
      <c r="K57" s="23"/>
    </row>
    <row r="58" spans="1:16" ht="15.75" x14ac:dyDescent="0.2">
      <c r="A58" s="48" t="s">
        <v>61</v>
      </c>
      <c r="B58" s="48"/>
      <c r="C58" s="48"/>
      <c r="D58" s="44">
        <f>SUM(D54:D57)</f>
        <v>145897293.05000001</v>
      </c>
      <c r="E58" s="44"/>
      <c r="F58" s="44">
        <f>SUM(F54:F57)</f>
        <v>30225023.32</v>
      </c>
      <c r="G58" s="44"/>
      <c r="H58" s="44">
        <f>SUM(H54:H57)</f>
        <v>176122316.37</v>
      </c>
      <c r="I58" s="44"/>
      <c r="J58" s="23"/>
      <c r="K58" s="23"/>
      <c r="N58" s="115"/>
      <c r="O58" s="115"/>
      <c r="P58" s="115"/>
    </row>
    <row r="59" spans="1:16" ht="15.75" customHeight="1" x14ac:dyDescent="0.2">
      <c r="A59" s="23"/>
      <c r="B59" s="7"/>
      <c r="C59" s="23"/>
      <c r="D59" s="49"/>
      <c r="E59" s="49"/>
      <c r="F59" s="49"/>
      <c r="G59" s="49"/>
      <c r="H59" s="49"/>
      <c r="I59" s="49"/>
      <c r="J59" s="23"/>
      <c r="K59" s="23"/>
      <c r="N59" s="115"/>
      <c r="O59" s="115"/>
      <c r="P59" s="115"/>
    </row>
    <row r="60" spans="1:16" ht="16.5" customHeight="1" x14ac:dyDescent="0.2">
      <c r="A60" s="13" t="s">
        <v>62</v>
      </c>
      <c r="B60" s="13"/>
      <c r="C60" s="13"/>
      <c r="D60" s="13"/>
      <c r="E60" s="13"/>
      <c r="F60" s="13"/>
      <c r="G60" s="13"/>
      <c r="H60" s="13"/>
      <c r="I60" s="23"/>
      <c r="J60" s="23"/>
      <c r="K60" s="23"/>
      <c r="N60" s="115"/>
      <c r="O60" s="115"/>
      <c r="P60" s="115"/>
    </row>
    <row r="61" spans="1:16" ht="16.5" customHeight="1" x14ac:dyDescent="0.2">
      <c r="A61" s="34" t="s">
        <v>52</v>
      </c>
      <c r="B61" s="34"/>
      <c r="C61" s="34"/>
      <c r="D61" s="34"/>
      <c r="E61" s="34"/>
      <c r="F61" s="34"/>
      <c r="G61" s="34"/>
      <c r="H61" s="34"/>
      <c r="I61" s="34"/>
      <c r="J61" s="10"/>
      <c r="K61" s="10"/>
      <c r="N61" s="115"/>
      <c r="O61" s="115"/>
      <c r="P61" s="115"/>
    </row>
    <row r="62" spans="1:16" ht="16.5" customHeight="1" x14ac:dyDescent="0.2">
      <c r="A62" s="22" t="s">
        <v>63</v>
      </c>
      <c r="B62" s="22"/>
      <c r="C62" s="22"/>
      <c r="D62" s="22" t="s">
        <v>54</v>
      </c>
      <c r="E62" s="22"/>
      <c r="F62" s="22" t="s">
        <v>55</v>
      </c>
      <c r="G62" s="22"/>
      <c r="H62" s="22" t="s">
        <v>56</v>
      </c>
      <c r="I62" s="22"/>
      <c r="J62" s="23"/>
      <c r="K62" s="23"/>
    </row>
    <row r="63" spans="1:16" ht="23.25" customHeight="1" x14ac:dyDescent="0.2">
      <c r="A63" s="40">
        <v>1</v>
      </c>
      <c r="B63" s="40"/>
      <c r="C63" s="40"/>
      <c r="D63" s="40">
        <v>2</v>
      </c>
      <c r="E63" s="40"/>
      <c r="F63" s="40">
        <v>3</v>
      </c>
      <c r="G63" s="40"/>
      <c r="H63" s="40">
        <v>4</v>
      </c>
      <c r="I63" s="40"/>
      <c r="J63" s="23"/>
      <c r="K63" s="23"/>
    </row>
    <row r="64" spans="1:16" ht="36.75" customHeight="1" x14ac:dyDescent="0.2">
      <c r="A64" s="28" t="s">
        <v>64</v>
      </c>
      <c r="B64" s="29"/>
      <c r="C64" s="30"/>
      <c r="D64" s="50">
        <f>D58</f>
        <v>145897293.05000001</v>
      </c>
      <c r="E64" s="50"/>
      <c r="F64" s="50">
        <f>F58</f>
        <v>30225023.32</v>
      </c>
      <c r="G64" s="50"/>
      <c r="H64" s="50">
        <f>H58</f>
        <v>176122316.37</v>
      </c>
      <c r="I64" s="50"/>
      <c r="J64" s="23"/>
      <c r="K64" s="23"/>
      <c r="O64" s="46"/>
    </row>
    <row r="65" spans="1:14" ht="15.75" x14ac:dyDescent="0.2">
      <c r="A65" s="51" t="s">
        <v>61</v>
      </c>
      <c r="B65" s="52"/>
      <c r="C65" s="52"/>
      <c r="D65" s="53">
        <f>D64</f>
        <v>145897293.05000001</v>
      </c>
      <c r="E65" s="53"/>
      <c r="F65" s="53">
        <f>F64</f>
        <v>30225023.32</v>
      </c>
      <c r="G65" s="53"/>
      <c r="H65" s="53">
        <f>H64</f>
        <v>176122316.37</v>
      </c>
      <c r="I65" s="53"/>
      <c r="J65" s="23"/>
      <c r="K65" s="23"/>
    </row>
    <row r="66" spans="1:14" ht="10.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4" ht="22.5" customHeight="1" x14ac:dyDescent="0.2">
      <c r="A67" s="13" t="s">
        <v>65</v>
      </c>
      <c r="B67" s="13"/>
      <c r="C67" s="13"/>
      <c r="D67" s="13"/>
      <c r="E67" s="13"/>
      <c r="F67" s="13"/>
      <c r="G67" s="13"/>
      <c r="H67" s="13"/>
      <c r="I67" s="23"/>
      <c r="J67" s="23"/>
      <c r="K67" s="23"/>
    </row>
    <row r="68" spans="1:14" s="35" customFormat="1" ht="29.25" customHeight="1" x14ac:dyDescent="0.2">
      <c r="A68" s="36" t="s">
        <v>40</v>
      </c>
      <c r="B68" s="36" t="s">
        <v>66</v>
      </c>
      <c r="C68" s="36" t="s">
        <v>67</v>
      </c>
      <c r="D68" s="22" t="s">
        <v>68</v>
      </c>
      <c r="E68" s="22"/>
      <c r="F68" s="22" t="s">
        <v>54</v>
      </c>
      <c r="G68" s="22"/>
      <c r="H68" s="22" t="s">
        <v>55</v>
      </c>
      <c r="I68" s="22"/>
      <c r="J68" s="22" t="s">
        <v>56</v>
      </c>
      <c r="K68" s="22"/>
    </row>
    <row r="69" spans="1:14" ht="21.95" customHeight="1" x14ac:dyDescent="0.2">
      <c r="A69" s="39">
        <v>1</v>
      </c>
      <c r="B69" s="39">
        <v>2</v>
      </c>
      <c r="C69" s="39">
        <v>3</v>
      </c>
      <c r="D69" s="40">
        <v>4</v>
      </c>
      <c r="E69" s="40"/>
      <c r="F69" s="40">
        <v>5</v>
      </c>
      <c r="G69" s="40"/>
      <c r="H69" s="40">
        <v>6</v>
      </c>
      <c r="I69" s="40"/>
      <c r="J69" s="40">
        <v>7</v>
      </c>
      <c r="K69" s="54"/>
    </row>
    <row r="70" spans="1:14" ht="24.6" customHeight="1" x14ac:dyDescent="0.2">
      <c r="A70" s="42">
        <v>1</v>
      </c>
      <c r="B70" s="55" t="s">
        <v>69</v>
      </c>
      <c r="C70" s="56"/>
      <c r="D70" s="54"/>
      <c r="E70" s="54"/>
      <c r="F70" s="54"/>
      <c r="G70" s="54"/>
      <c r="H70" s="54"/>
      <c r="I70" s="54"/>
      <c r="J70" s="54"/>
      <c r="K70" s="54"/>
    </row>
    <row r="71" spans="1:14" ht="23.25" customHeight="1" x14ac:dyDescent="0.2">
      <c r="A71" s="57"/>
      <c r="B71" s="58" t="s">
        <v>70</v>
      </c>
      <c r="C71" s="58" t="s">
        <v>71</v>
      </c>
      <c r="D71" s="27" t="s">
        <v>72</v>
      </c>
      <c r="E71" s="27"/>
      <c r="F71" s="59">
        <v>6</v>
      </c>
      <c r="G71" s="59"/>
      <c r="H71" s="54"/>
      <c r="I71" s="54"/>
      <c r="J71" s="59">
        <f>F71+H71</f>
        <v>6</v>
      </c>
      <c r="K71" s="59"/>
    </row>
    <row r="72" spans="1:14" ht="36" customHeight="1" x14ac:dyDescent="0.2">
      <c r="A72" s="57"/>
      <c r="B72" s="60" t="s">
        <v>73</v>
      </c>
      <c r="C72" s="58" t="s">
        <v>71</v>
      </c>
      <c r="D72" s="27" t="s">
        <v>74</v>
      </c>
      <c r="E72" s="27"/>
      <c r="F72" s="61">
        <v>526.57000000000005</v>
      </c>
      <c r="G72" s="61"/>
      <c r="H72" s="61">
        <v>59.95</v>
      </c>
      <c r="I72" s="61"/>
      <c r="J72" s="61">
        <f>F72+H72</f>
        <v>586.5200000000001</v>
      </c>
      <c r="K72" s="61"/>
      <c r="N72" s="62"/>
    </row>
    <row r="73" spans="1:14" ht="28.5" customHeight="1" x14ac:dyDescent="0.2">
      <c r="A73" s="57"/>
      <c r="B73" s="60" t="s">
        <v>75</v>
      </c>
      <c r="C73" s="58" t="s">
        <v>71</v>
      </c>
      <c r="D73" s="27" t="s">
        <v>74</v>
      </c>
      <c r="E73" s="27"/>
      <c r="F73" s="61">
        <f>252.5+41.57</f>
        <v>294.07</v>
      </c>
      <c r="G73" s="61"/>
      <c r="H73" s="61">
        <v>41.95</v>
      </c>
      <c r="I73" s="61"/>
      <c r="J73" s="61">
        <f>F73+H73</f>
        <v>336.02</v>
      </c>
      <c r="K73" s="61"/>
    </row>
    <row r="74" spans="1:14" ht="20.25" customHeight="1" x14ac:dyDescent="0.2">
      <c r="A74" s="57"/>
      <c r="B74" s="60" t="s">
        <v>76</v>
      </c>
      <c r="C74" s="58" t="s">
        <v>71</v>
      </c>
      <c r="D74" s="27" t="s">
        <v>74</v>
      </c>
      <c r="E74" s="27"/>
      <c r="F74" s="61">
        <v>96.5</v>
      </c>
      <c r="G74" s="61"/>
      <c r="H74" s="61">
        <v>4</v>
      </c>
      <c r="I74" s="61"/>
      <c r="J74" s="61">
        <f>F74+H74</f>
        <v>100.5</v>
      </c>
      <c r="K74" s="61"/>
    </row>
    <row r="75" spans="1:14" ht="23.25" customHeight="1" x14ac:dyDescent="0.2">
      <c r="A75" s="57"/>
      <c r="B75" s="60" t="s">
        <v>77</v>
      </c>
      <c r="C75" s="58" t="s">
        <v>71</v>
      </c>
      <c r="D75" s="27" t="s">
        <v>74</v>
      </c>
      <c r="E75" s="27"/>
      <c r="F75" s="61">
        <v>136</v>
      </c>
      <c r="G75" s="61"/>
      <c r="H75" s="61">
        <v>14</v>
      </c>
      <c r="I75" s="61"/>
      <c r="J75" s="61">
        <f>F75+H75</f>
        <v>150</v>
      </c>
      <c r="K75" s="61"/>
    </row>
    <row r="76" spans="1:14" ht="21.75" customHeight="1" x14ac:dyDescent="0.2">
      <c r="A76" s="57">
        <v>2</v>
      </c>
      <c r="B76" s="55" t="s">
        <v>78</v>
      </c>
      <c r="C76" s="58"/>
      <c r="D76" s="27"/>
      <c r="E76" s="27"/>
      <c r="F76" s="63"/>
      <c r="G76" s="63"/>
      <c r="H76" s="48"/>
      <c r="I76" s="48"/>
      <c r="J76" s="64"/>
      <c r="K76" s="65"/>
    </row>
    <row r="77" spans="1:14" ht="20.25" customHeight="1" x14ac:dyDescent="0.2">
      <c r="A77" s="57"/>
      <c r="B77" s="58" t="s">
        <v>79</v>
      </c>
      <c r="C77" s="58" t="s">
        <v>80</v>
      </c>
      <c r="D77" s="27" t="s">
        <v>72</v>
      </c>
      <c r="E77" s="27"/>
      <c r="F77" s="66">
        <f>2851-374</f>
        <v>2477</v>
      </c>
      <c r="G77" s="66"/>
      <c r="H77" s="67"/>
      <c r="I77" s="67"/>
      <c r="J77" s="68">
        <f t="shared" ref="J77:J82" si="0">F77+H77</f>
        <v>2477</v>
      </c>
      <c r="K77" s="69"/>
    </row>
    <row r="78" spans="1:14" ht="30.75" customHeight="1" x14ac:dyDescent="0.2">
      <c r="A78" s="57"/>
      <c r="B78" s="58" t="s">
        <v>81</v>
      </c>
      <c r="C78" s="58" t="s">
        <v>80</v>
      </c>
      <c r="D78" s="27" t="s">
        <v>82</v>
      </c>
      <c r="E78" s="27"/>
      <c r="F78" s="67"/>
      <c r="G78" s="67"/>
      <c r="H78" s="66">
        <v>374</v>
      </c>
      <c r="I78" s="66"/>
      <c r="J78" s="68">
        <f t="shared" si="0"/>
        <v>374</v>
      </c>
      <c r="K78" s="69"/>
    </row>
    <row r="79" spans="1:14" ht="24" customHeight="1" x14ac:dyDescent="0.2">
      <c r="A79" s="57"/>
      <c r="B79" s="58" t="s">
        <v>83</v>
      </c>
      <c r="C79" s="58" t="s">
        <v>80</v>
      </c>
      <c r="D79" s="27" t="s">
        <v>82</v>
      </c>
      <c r="E79" s="27"/>
      <c r="F79" s="66">
        <v>1071</v>
      </c>
      <c r="G79" s="66"/>
      <c r="H79" s="67"/>
      <c r="I79" s="67"/>
      <c r="J79" s="68">
        <f t="shared" si="0"/>
        <v>1071</v>
      </c>
      <c r="K79" s="69"/>
    </row>
    <row r="80" spans="1:14" ht="27" customHeight="1" x14ac:dyDescent="0.2">
      <c r="A80" s="57"/>
      <c r="B80" s="58" t="s">
        <v>84</v>
      </c>
      <c r="C80" s="58" t="s">
        <v>80</v>
      </c>
      <c r="D80" s="27" t="s">
        <v>82</v>
      </c>
      <c r="E80" s="27"/>
      <c r="F80" s="67">
        <v>2047</v>
      </c>
      <c r="G80" s="67"/>
      <c r="H80" s="66">
        <v>374</v>
      </c>
      <c r="I80" s="66"/>
      <c r="J80" s="68">
        <f t="shared" si="0"/>
        <v>2421</v>
      </c>
      <c r="K80" s="69"/>
    </row>
    <row r="81" spans="1:16" ht="54" customHeight="1" x14ac:dyDescent="0.2">
      <c r="A81" s="57"/>
      <c r="B81" s="58" t="s">
        <v>85</v>
      </c>
      <c r="C81" s="58" t="s">
        <v>80</v>
      </c>
      <c r="D81" s="27" t="s">
        <v>82</v>
      </c>
      <c r="E81" s="27"/>
      <c r="F81" s="70">
        <v>53</v>
      </c>
      <c r="G81" s="71"/>
      <c r="H81" s="68"/>
      <c r="I81" s="69"/>
      <c r="J81" s="68">
        <f t="shared" si="0"/>
        <v>53</v>
      </c>
      <c r="K81" s="69"/>
    </row>
    <row r="82" spans="1:16" ht="79.5" customHeight="1" x14ac:dyDescent="0.2">
      <c r="A82" s="57"/>
      <c r="B82" s="58" t="s">
        <v>86</v>
      </c>
      <c r="C82" s="58" t="s">
        <v>80</v>
      </c>
      <c r="D82" s="27" t="s">
        <v>82</v>
      </c>
      <c r="E82" s="27"/>
      <c r="F82" s="70">
        <v>38</v>
      </c>
      <c r="G82" s="71"/>
      <c r="H82" s="68"/>
      <c r="I82" s="69"/>
      <c r="J82" s="68">
        <f t="shared" si="0"/>
        <v>38</v>
      </c>
      <c r="K82" s="69"/>
    </row>
    <row r="83" spans="1:16" ht="69.75" customHeight="1" x14ac:dyDescent="0.2">
      <c r="A83" s="57"/>
      <c r="B83" s="58" t="s">
        <v>87</v>
      </c>
      <c r="C83" s="58" t="s">
        <v>71</v>
      </c>
      <c r="D83" s="27" t="s">
        <v>88</v>
      </c>
      <c r="E83" s="27"/>
      <c r="F83" s="70">
        <v>1</v>
      </c>
      <c r="G83" s="71"/>
      <c r="H83" s="68">
        <v>1</v>
      </c>
      <c r="I83" s="69"/>
      <c r="J83" s="68">
        <v>1</v>
      </c>
      <c r="K83" s="69"/>
    </row>
    <row r="84" spans="1:16" ht="71.25" customHeight="1" x14ac:dyDescent="0.2">
      <c r="A84" s="57"/>
      <c r="B84" s="72" t="s">
        <v>89</v>
      </c>
      <c r="C84" s="58" t="s">
        <v>71</v>
      </c>
      <c r="D84" s="28" t="s">
        <v>90</v>
      </c>
      <c r="E84" s="30"/>
      <c r="F84" s="73"/>
      <c r="G84" s="74"/>
      <c r="H84" s="75">
        <v>2</v>
      </c>
      <c r="I84" s="76"/>
      <c r="J84" s="75">
        <f>F84+H84</f>
        <v>2</v>
      </c>
      <c r="K84" s="76"/>
    </row>
    <row r="85" spans="1:16" ht="47.25" customHeight="1" x14ac:dyDescent="0.2">
      <c r="A85" s="57"/>
      <c r="B85" s="58" t="s">
        <v>91</v>
      </c>
      <c r="C85" s="58" t="s">
        <v>71</v>
      </c>
      <c r="D85" s="77" t="s">
        <v>92</v>
      </c>
      <c r="E85" s="77"/>
      <c r="F85" s="78">
        <v>1</v>
      </c>
      <c r="G85" s="79"/>
      <c r="H85" s="75"/>
      <c r="I85" s="76"/>
      <c r="J85" s="75">
        <f t="shared" ref="J85:J86" si="1">F85+H85</f>
        <v>1</v>
      </c>
      <c r="K85" s="76"/>
    </row>
    <row r="86" spans="1:16" ht="86.25" customHeight="1" x14ac:dyDescent="0.2">
      <c r="A86" s="57"/>
      <c r="B86" s="80" t="s">
        <v>93</v>
      </c>
      <c r="C86" s="58" t="s">
        <v>71</v>
      </c>
      <c r="D86" s="77" t="s">
        <v>92</v>
      </c>
      <c r="E86" s="77"/>
      <c r="F86" s="78">
        <v>6</v>
      </c>
      <c r="G86" s="79"/>
      <c r="H86" s="75"/>
      <c r="I86" s="76"/>
      <c r="J86" s="75">
        <f t="shared" si="1"/>
        <v>6</v>
      </c>
      <c r="K86" s="76"/>
      <c r="M86" s="6"/>
      <c r="N86" s="6"/>
      <c r="O86" s="6"/>
      <c r="P86" s="6"/>
    </row>
    <row r="87" spans="1:16" ht="27.75" customHeight="1" x14ac:dyDescent="0.2">
      <c r="A87" s="57">
        <v>3</v>
      </c>
      <c r="B87" s="55" t="s">
        <v>94</v>
      </c>
      <c r="C87" s="58"/>
      <c r="D87" s="27"/>
      <c r="E87" s="81"/>
      <c r="F87" s="82"/>
      <c r="G87" s="82"/>
      <c r="H87" s="59"/>
      <c r="I87" s="59"/>
      <c r="J87" s="83"/>
      <c r="K87" s="83"/>
    </row>
    <row r="88" spans="1:16" s="85" customFormat="1" ht="38.25" customHeight="1" x14ac:dyDescent="0.2">
      <c r="A88" s="57"/>
      <c r="B88" s="58" t="s">
        <v>95</v>
      </c>
      <c r="C88" s="58" t="s">
        <v>96</v>
      </c>
      <c r="D88" s="27" t="s">
        <v>97</v>
      </c>
      <c r="E88" s="27"/>
      <c r="F88" s="83">
        <f>D65/(F77+H78)</f>
        <v>51174.076832690291</v>
      </c>
      <c r="G88" s="83"/>
      <c r="H88" s="84">
        <f>F65/(F77+H78)</f>
        <v>10601.551497720098</v>
      </c>
      <c r="I88" s="84"/>
      <c r="J88" s="83">
        <f>F88+H88</f>
        <v>61775.628330410385</v>
      </c>
      <c r="K88" s="83"/>
    </row>
    <row r="89" spans="1:16" s="85" customFormat="1" ht="21" customHeight="1" x14ac:dyDescent="0.2">
      <c r="A89" s="57"/>
      <c r="B89" s="58" t="s">
        <v>98</v>
      </c>
      <c r="C89" s="58" t="s">
        <v>96</v>
      </c>
      <c r="D89" s="27" t="s">
        <v>97</v>
      </c>
      <c r="E89" s="27"/>
      <c r="F89" s="86">
        <v>1250</v>
      </c>
      <c r="G89" s="87"/>
      <c r="H89" s="86"/>
      <c r="I89" s="87"/>
      <c r="J89" s="86">
        <f>F89+H89</f>
        <v>1250</v>
      </c>
      <c r="K89" s="87"/>
    </row>
    <row r="90" spans="1:16" s="85" customFormat="1" ht="108.75" customHeight="1" x14ac:dyDescent="0.2">
      <c r="A90" s="57"/>
      <c r="B90" s="58" t="s">
        <v>99</v>
      </c>
      <c r="C90" s="58" t="s">
        <v>96</v>
      </c>
      <c r="D90" s="27" t="s">
        <v>97</v>
      </c>
      <c r="E90" s="27"/>
      <c r="F90" s="86">
        <v>3927</v>
      </c>
      <c r="G90" s="87"/>
      <c r="H90" s="88"/>
      <c r="I90" s="89"/>
      <c r="J90" s="88">
        <f>F90+H90</f>
        <v>3927</v>
      </c>
      <c r="K90" s="89"/>
    </row>
    <row r="91" spans="1:16" s="85" customFormat="1" ht="162.75" customHeight="1" x14ac:dyDescent="0.2">
      <c r="A91" s="57"/>
      <c r="B91" s="90" t="s">
        <v>100</v>
      </c>
      <c r="C91" s="58" t="s">
        <v>96</v>
      </c>
      <c r="D91" s="27" t="s">
        <v>97</v>
      </c>
      <c r="E91" s="27"/>
      <c r="F91" s="91">
        <v>3721.5</v>
      </c>
      <c r="G91" s="91"/>
      <c r="H91" s="91"/>
      <c r="I91" s="91"/>
      <c r="J91" s="91">
        <f>F91</f>
        <v>3721.5</v>
      </c>
      <c r="K91" s="91"/>
    </row>
    <row r="92" spans="1:16" s="85" customFormat="1" ht="35.450000000000003" customHeight="1" x14ac:dyDescent="0.2">
      <c r="A92" s="57"/>
      <c r="B92" s="58" t="s">
        <v>101</v>
      </c>
      <c r="C92" s="58" t="s">
        <v>80</v>
      </c>
      <c r="D92" s="27" t="s">
        <v>97</v>
      </c>
      <c r="E92" s="27"/>
      <c r="F92" s="48">
        <f>ROUND(F77/F73,0)</f>
        <v>8</v>
      </c>
      <c r="G92" s="48"/>
      <c r="H92" s="68">
        <f>ROUND(H80/H73,0)</f>
        <v>9</v>
      </c>
      <c r="I92" s="69"/>
      <c r="J92" s="63">
        <f>ROUND((J77+J78)/J73,0)</f>
        <v>8</v>
      </c>
      <c r="K92" s="63"/>
    </row>
    <row r="93" spans="1:16" s="85" customFormat="1" ht="71.25" customHeight="1" x14ac:dyDescent="0.2">
      <c r="A93" s="57"/>
      <c r="B93" s="80" t="s">
        <v>102</v>
      </c>
      <c r="C93" s="58" t="s">
        <v>96</v>
      </c>
      <c r="D93" s="27" t="s">
        <v>97</v>
      </c>
      <c r="E93" s="27"/>
      <c r="F93" s="48"/>
      <c r="G93" s="48"/>
      <c r="H93" s="64">
        <f>F56/2</f>
        <v>1128041.6599999999</v>
      </c>
      <c r="I93" s="65"/>
      <c r="J93" s="64">
        <f>F93+H93</f>
        <v>1128041.6599999999</v>
      </c>
      <c r="K93" s="65"/>
    </row>
    <row r="94" spans="1:16" s="85" customFormat="1" ht="57" customHeight="1" x14ac:dyDescent="0.2">
      <c r="A94" s="57"/>
      <c r="B94" s="80" t="s">
        <v>103</v>
      </c>
      <c r="C94" s="58" t="s">
        <v>96</v>
      </c>
      <c r="D94" s="27" t="s">
        <v>97</v>
      </c>
      <c r="E94" s="27"/>
      <c r="F94" s="64">
        <v>2144981</v>
      </c>
      <c r="G94" s="65"/>
      <c r="H94" s="68"/>
      <c r="I94" s="69"/>
      <c r="J94" s="64">
        <f>F94</f>
        <v>2144981</v>
      </c>
      <c r="K94" s="65"/>
    </row>
    <row r="95" spans="1:16" s="85" customFormat="1" ht="86.25" customHeight="1" x14ac:dyDescent="0.2">
      <c r="A95" s="57"/>
      <c r="B95" s="80" t="s">
        <v>104</v>
      </c>
      <c r="C95" s="58" t="s">
        <v>96</v>
      </c>
      <c r="D95" s="27" t="s">
        <v>97</v>
      </c>
      <c r="E95" s="27"/>
      <c r="F95" s="64">
        <f>3652480/6</f>
        <v>608746.66666666663</v>
      </c>
      <c r="G95" s="65"/>
      <c r="H95" s="68"/>
      <c r="I95" s="69"/>
      <c r="J95" s="64">
        <f>F95</f>
        <v>608746.66666666663</v>
      </c>
      <c r="K95" s="65"/>
    </row>
    <row r="96" spans="1:16" s="85" customFormat="1" ht="26.25" customHeight="1" x14ac:dyDescent="0.2">
      <c r="A96" s="57">
        <v>4</v>
      </c>
      <c r="B96" s="55" t="s">
        <v>105</v>
      </c>
      <c r="C96" s="58"/>
      <c r="D96" s="27"/>
      <c r="E96" s="27"/>
      <c r="F96" s="59"/>
      <c r="G96" s="59"/>
      <c r="H96" s="54"/>
      <c r="I96" s="54"/>
      <c r="J96" s="59"/>
      <c r="K96" s="59"/>
    </row>
    <row r="97" spans="1:11" ht="41.25" customHeight="1" x14ac:dyDescent="0.2">
      <c r="A97" s="57"/>
      <c r="B97" s="58" t="s">
        <v>106</v>
      </c>
      <c r="C97" s="58" t="s">
        <v>107</v>
      </c>
      <c r="D97" s="27" t="s">
        <v>108</v>
      </c>
      <c r="E97" s="27"/>
      <c r="F97" s="92">
        <v>100</v>
      </c>
      <c r="G97" s="92"/>
      <c r="H97" s="93">
        <v>100</v>
      </c>
      <c r="I97" s="93"/>
      <c r="J97" s="92">
        <v>100</v>
      </c>
      <c r="K97" s="92"/>
    </row>
    <row r="98" spans="1:11" ht="33.75" customHeight="1" x14ac:dyDescent="0.2">
      <c r="A98" s="94"/>
      <c r="B98" s="72" t="s">
        <v>109</v>
      </c>
      <c r="C98" s="72" t="s">
        <v>107</v>
      </c>
      <c r="D98" s="95" t="s">
        <v>108</v>
      </c>
      <c r="E98" s="95"/>
      <c r="F98" s="96">
        <f>F80*100/F77</f>
        <v>82.64029067420266</v>
      </c>
      <c r="G98" s="96"/>
      <c r="H98" s="97">
        <v>100</v>
      </c>
      <c r="I98" s="97"/>
      <c r="J98" s="96">
        <f>J80*100/(J77+J78)</f>
        <v>84.917572781480189</v>
      </c>
      <c r="K98" s="96"/>
    </row>
    <row r="99" spans="1:11" ht="36.75" customHeight="1" x14ac:dyDescent="0.2">
      <c r="A99" s="57"/>
      <c r="B99" s="58" t="s">
        <v>110</v>
      </c>
      <c r="C99" s="58" t="s">
        <v>107</v>
      </c>
      <c r="D99" s="27" t="s">
        <v>97</v>
      </c>
      <c r="E99" s="27"/>
      <c r="F99" s="97">
        <v>91</v>
      </c>
      <c r="G99" s="97"/>
      <c r="H99" s="96">
        <v>91</v>
      </c>
      <c r="I99" s="96"/>
      <c r="J99" s="96">
        <v>91</v>
      </c>
      <c r="K99" s="96"/>
    </row>
    <row r="100" spans="1:11" ht="33.75" customHeight="1" x14ac:dyDescent="0.2">
      <c r="A100" s="56"/>
      <c r="B100" s="58" t="s">
        <v>111</v>
      </c>
      <c r="C100" s="58" t="s">
        <v>107</v>
      </c>
      <c r="D100" s="27" t="s">
        <v>97</v>
      </c>
      <c r="E100" s="27"/>
      <c r="F100" s="92"/>
      <c r="G100" s="92"/>
      <c r="H100" s="96">
        <v>10.8</v>
      </c>
      <c r="I100" s="96"/>
      <c r="J100" s="96">
        <f>H100</f>
        <v>10.8</v>
      </c>
      <c r="K100" s="96"/>
    </row>
    <row r="101" spans="1:11" ht="36.75" customHeight="1" x14ac:dyDescent="0.2">
      <c r="A101" s="56"/>
      <c r="B101" s="58" t="s">
        <v>112</v>
      </c>
      <c r="C101" s="58" t="s">
        <v>107</v>
      </c>
      <c r="D101" s="27" t="s">
        <v>97</v>
      </c>
      <c r="E101" s="27"/>
      <c r="F101" s="98">
        <v>95.6</v>
      </c>
      <c r="G101" s="99"/>
      <c r="H101" s="100"/>
      <c r="I101" s="100"/>
      <c r="J101" s="100">
        <f>F101</f>
        <v>95.6</v>
      </c>
      <c r="K101" s="100"/>
    </row>
    <row r="102" spans="1:11" ht="19.5" customHeight="1" x14ac:dyDescent="0.2">
      <c r="A102" s="56"/>
      <c r="B102" s="58" t="s">
        <v>113</v>
      </c>
      <c r="C102" s="58" t="s">
        <v>107</v>
      </c>
      <c r="D102" s="27" t="s">
        <v>97</v>
      </c>
      <c r="E102" s="27"/>
      <c r="F102" s="48"/>
      <c r="G102" s="48"/>
      <c r="H102" s="101">
        <v>101.4</v>
      </c>
      <c r="I102" s="101"/>
      <c r="J102" s="101">
        <f>H102</f>
        <v>101.4</v>
      </c>
      <c r="K102" s="101"/>
    </row>
    <row r="103" spans="1:11" ht="15.75" x14ac:dyDescent="0.2">
      <c r="A103" s="23"/>
      <c r="B103" s="7"/>
      <c r="C103" s="7"/>
      <c r="D103" s="7"/>
      <c r="E103" s="7"/>
      <c r="F103" s="11"/>
      <c r="G103" s="11"/>
      <c r="H103" s="102"/>
      <c r="I103" s="102"/>
      <c r="J103" s="102"/>
      <c r="K103" s="102"/>
    </row>
    <row r="104" spans="1:11" ht="27.75" customHeight="1" x14ac:dyDescent="0.25">
      <c r="A104" s="103" t="s">
        <v>114</v>
      </c>
      <c r="B104" s="103"/>
      <c r="C104" s="104"/>
      <c r="D104" s="104"/>
      <c r="E104" s="105"/>
      <c r="F104" s="104"/>
      <c r="G104" s="104"/>
      <c r="H104" s="106" t="s">
        <v>115</v>
      </c>
      <c r="I104" s="106"/>
      <c r="J104" s="106"/>
      <c r="K104" s="106"/>
    </row>
    <row r="105" spans="1:11" ht="58.5" customHeight="1" x14ac:dyDescent="0.25">
      <c r="A105" s="103" t="s">
        <v>116</v>
      </c>
      <c r="B105" s="103"/>
      <c r="C105" s="104"/>
      <c r="D105" s="104"/>
      <c r="E105" s="107" t="s">
        <v>117</v>
      </c>
      <c r="F105" s="108"/>
      <c r="G105" s="108"/>
      <c r="H105" s="109" t="s">
        <v>118</v>
      </c>
      <c r="I105" s="109"/>
      <c r="J105" s="109"/>
      <c r="K105" s="109"/>
    </row>
    <row r="106" spans="1:11" ht="19.5" customHeight="1" x14ac:dyDescent="0.25">
      <c r="A106" s="103" t="s">
        <v>119</v>
      </c>
      <c r="B106" s="103"/>
      <c r="C106" s="104"/>
      <c r="D106" s="104"/>
      <c r="E106" s="104"/>
      <c r="F106" s="104"/>
      <c r="G106" s="104"/>
      <c r="H106" s="110"/>
      <c r="I106" s="110"/>
      <c r="J106" s="110"/>
      <c r="K106" s="110"/>
    </row>
    <row r="107" spans="1:11" ht="29.25" customHeight="1" x14ac:dyDescent="0.25">
      <c r="A107" s="111"/>
      <c r="B107" s="104"/>
      <c r="C107" s="104"/>
      <c r="D107" s="104"/>
      <c r="E107" s="105"/>
      <c r="F107" s="104"/>
      <c r="G107" s="104"/>
      <c r="H107" s="106" t="s">
        <v>120</v>
      </c>
      <c r="I107" s="106"/>
      <c r="J107" s="106"/>
      <c r="K107" s="106"/>
    </row>
    <row r="108" spans="1:11" ht="29.25" customHeight="1" x14ac:dyDescent="0.2">
      <c r="A108" s="111" t="s">
        <v>121</v>
      </c>
      <c r="B108" s="104"/>
      <c r="C108" s="111"/>
      <c r="D108" s="104"/>
      <c r="E108" s="107" t="s">
        <v>117</v>
      </c>
      <c r="F108" s="107"/>
      <c r="G108" s="108"/>
      <c r="H108" s="109" t="s">
        <v>118</v>
      </c>
      <c r="I108" s="109"/>
      <c r="J108" s="109"/>
      <c r="K108" s="109"/>
    </row>
    <row r="109" spans="1:11" ht="29.25" customHeight="1" x14ac:dyDescent="0.2">
      <c r="A109" s="112"/>
      <c r="B109" s="113" t="s">
        <v>122</v>
      </c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1:11" ht="16.5" customHeight="1" x14ac:dyDescent="0.2">
      <c r="A110" s="112"/>
      <c r="B110" s="112" t="s">
        <v>123</v>
      </c>
      <c r="C110" s="112"/>
      <c r="D110" s="112"/>
      <c r="E110" s="112"/>
      <c r="F110" s="112"/>
      <c r="G110" s="112"/>
      <c r="H110" s="112"/>
      <c r="I110" s="112"/>
      <c r="J110" s="112"/>
      <c r="K110" s="112"/>
    </row>
    <row r="111" spans="1:11" x14ac:dyDescent="0.2">
      <c r="A111" s="114"/>
      <c r="B111" s="114"/>
    </row>
  </sheetData>
  <mergeCells count="247">
    <mergeCell ref="A111:B111"/>
    <mergeCell ref="A105:B105"/>
    <mergeCell ref="H105:K105"/>
    <mergeCell ref="A106:B106"/>
    <mergeCell ref="H106:K106"/>
    <mergeCell ref="H107:K107"/>
    <mergeCell ref="H108:K108"/>
    <mergeCell ref="D102:E102"/>
    <mergeCell ref="F102:G102"/>
    <mergeCell ref="H102:I102"/>
    <mergeCell ref="J102:K102"/>
    <mergeCell ref="A104:B104"/>
    <mergeCell ref="H104:K104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M86:P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A67:H67"/>
    <mergeCell ref="D68:E68"/>
    <mergeCell ref="F68:G68"/>
    <mergeCell ref="H68:I68"/>
    <mergeCell ref="J68:K68"/>
    <mergeCell ref="D69:E69"/>
    <mergeCell ref="F69:G69"/>
    <mergeCell ref="H69:I69"/>
    <mergeCell ref="J69:K69"/>
    <mergeCell ref="A64:C64"/>
    <mergeCell ref="D64:E64"/>
    <mergeCell ref="F64:G64"/>
    <mergeCell ref="H64:I64"/>
    <mergeCell ref="A65:C65"/>
    <mergeCell ref="D65:E65"/>
    <mergeCell ref="F65:G65"/>
    <mergeCell ref="H65:I65"/>
    <mergeCell ref="A62:C62"/>
    <mergeCell ref="D62:E62"/>
    <mergeCell ref="F62:G62"/>
    <mergeCell ref="H62:I62"/>
    <mergeCell ref="A63:C63"/>
    <mergeCell ref="D63:E63"/>
    <mergeCell ref="F63:G63"/>
    <mergeCell ref="H63:I63"/>
    <mergeCell ref="A58:C58"/>
    <mergeCell ref="D58:E58"/>
    <mergeCell ref="F58:G58"/>
    <mergeCell ref="H58:I58"/>
    <mergeCell ref="A60:H60"/>
    <mergeCell ref="A61:I61"/>
    <mergeCell ref="B56:C56"/>
    <mergeCell ref="D56:E56"/>
    <mergeCell ref="F56:G56"/>
    <mergeCell ref="H56:I56"/>
    <mergeCell ref="B57:C57"/>
    <mergeCell ref="D57:E57"/>
    <mergeCell ref="F57:G57"/>
    <mergeCell ref="H57:I57"/>
    <mergeCell ref="B54:C54"/>
    <mergeCell ref="D54:E54"/>
    <mergeCell ref="F54:G54"/>
    <mergeCell ref="H54:I54"/>
    <mergeCell ref="B55:C55"/>
    <mergeCell ref="D55:E55"/>
    <mergeCell ref="F55:G55"/>
    <mergeCell ref="H55:I55"/>
    <mergeCell ref="A51:I51"/>
    <mergeCell ref="B52:C52"/>
    <mergeCell ref="D52:E52"/>
    <mergeCell ref="F52:G52"/>
    <mergeCell ref="H52:I52"/>
    <mergeCell ref="B53:C53"/>
    <mergeCell ref="D53:E53"/>
    <mergeCell ref="F53:G53"/>
    <mergeCell ref="H53:I53"/>
    <mergeCell ref="A42:K42"/>
    <mergeCell ref="A44:K44"/>
    <mergeCell ref="B46:H46"/>
    <mergeCell ref="B47:H47"/>
    <mergeCell ref="B48:H48"/>
    <mergeCell ref="A50:H50"/>
    <mergeCell ref="A34:K34"/>
    <mergeCell ref="B36:H36"/>
    <mergeCell ref="B37:H37"/>
    <mergeCell ref="B38:H38"/>
    <mergeCell ref="B39:H39"/>
    <mergeCell ref="B40:H40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J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</mergeCells>
  <pageMargins left="0.62992125984251968" right="0.59055118110236227" top="0.55118110236220474" bottom="0.74803149606299213" header="0.31496062992125984" footer="0.31496062992125984"/>
  <pageSetup paperSize="9" scale="58" fitToHeight="5" orientation="landscape" r:id="rId1"/>
  <rowBreaks count="2" manualBreakCount="2">
    <brk id="14" max="11" man="1"/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1091</vt:lpstr>
      <vt:lpstr>'1091'!Область_печати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2023-01-03T06:44:52Z</dcterms:created>
  <dcterms:modified xsi:type="dcterms:W3CDTF">2023-01-03T06:47:46Z</dcterms:modified>
</cp:coreProperties>
</file>