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0403\Звіти культура\"/>
    </mc:Choice>
  </mc:AlternateContent>
  <bookViews>
    <workbookView xWindow="0" yWindow="0" windowWidth="28800" windowHeight="11970"/>
  </bookViews>
  <sheets>
    <sheet name="1011080" sheetId="1" r:id="rId1"/>
  </sheets>
  <definedNames>
    <definedName name="_xlnm.Print_Area" localSheetId="0">'1011080'!$A$1:$M$131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1" l="1"/>
  <c r="B107" i="1"/>
  <c r="L99" i="1"/>
  <c r="J99" i="1"/>
  <c r="M99" i="1" s="1"/>
  <c r="G99" i="1"/>
  <c r="L98" i="1"/>
  <c r="J98" i="1"/>
  <c r="M98" i="1" s="1"/>
  <c r="G98" i="1"/>
  <c r="H96" i="1"/>
  <c r="J96" i="1" s="1"/>
  <c r="M96" i="1" s="1"/>
  <c r="E96" i="1"/>
  <c r="G96" i="1" s="1"/>
  <c r="L95" i="1"/>
  <c r="H95" i="1"/>
  <c r="K95" i="1" s="1"/>
  <c r="E95" i="1"/>
  <c r="G95" i="1" s="1"/>
  <c r="L94" i="1"/>
  <c r="K94" i="1"/>
  <c r="J94" i="1"/>
  <c r="M94" i="1" s="1"/>
  <c r="G94" i="1"/>
  <c r="L93" i="1"/>
  <c r="K93" i="1"/>
  <c r="J93" i="1"/>
  <c r="M93" i="1" s="1"/>
  <c r="G93" i="1"/>
  <c r="L92" i="1"/>
  <c r="K92" i="1"/>
  <c r="J92" i="1"/>
  <c r="M92" i="1" s="1"/>
  <c r="G92" i="1"/>
  <c r="J86" i="1"/>
  <c r="G86" i="1"/>
  <c r="J85" i="1"/>
  <c r="G85" i="1"/>
  <c r="J84" i="1"/>
  <c r="G84" i="1"/>
  <c r="J83" i="1"/>
  <c r="G83" i="1"/>
  <c r="J82" i="1"/>
  <c r="G82" i="1"/>
  <c r="J81" i="1"/>
  <c r="G81" i="1"/>
  <c r="U80" i="1"/>
  <c r="R80" i="1"/>
  <c r="P80" i="1"/>
  <c r="O80" i="1"/>
  <c r="K80" i="1"/>
  <c r="M80" i="1" s="1"/>
  <c r="J80" i="1"/>
  <c r="G80" i="1"/>
  <c r="Q79" i="1"/>
  <c r="S79" i="1" s="1"/>
  <c r="T79" i="1" s="1"/>
  <c r="N79" i="1"/>
  <c r="L79" i="1"/>
  <c r="K79" i="1"/>
  <c r="J79" i="1"/>
  <c r="M79" i="1" s="1"/>
  <c r="G79" i="1"/>
  <c r="S78" i="1"/>
  <c r="T78" i="1" s="1"/>
  <c r="Q78" i="1"/>
  <c r="N78" i="1"/>
  <c r="N80" i="1" s="1"/>
  <c r="L78" i="1"/>
  <c r="K78" i="1"/>
  <c r="J78" i="1"/>
  <c r="M78" i="1" s="1"/>
  <c r="G78" i="1"/>
  <c r="Q77" i="1"/>
  <c r="S77" i="1" s="1"/>
  <c r="L77" i="1"/>
  <c r="K77" i="1"/>
  <c r="J77" i="1"/>
  <c r="M77" i="1" s="1"/>
  <c r="G77" i="1"/>
  <c r="I76" i="1"/>
  <c r="L76" i="1" s="1"/>
  <c r="H76" i="1"/>
  <c r="J76" i="1" s="1"/>
  <c r="F76" i="1"/>
  <c r="E76" i="1"/>
  <c r="G76" i="1" s="1"/>
  <c r="L74" i="1"/>
  <c r="J74" i="1"/>
  <c r="M74" i="1" s="1"/>
  <c r="G74" i="1"/>
  <c r="L73" i="1"/>
  <c r="J73" i="1"/>
  <c r="M73" i="1" s="1"/>
  <c r="G73" i="1"/>
  <c r="L72" i="1"/>
  <c r="J72" i="1"/>
  <c r="M72" i="1" s="1"/>
  <c r="G72" i="1"/>
  <c r="L71" i="1"/>
  <c r="J71" i="1"/>
  <c r="M71" i="1" s="1"/>
  <c r="G71" i="1"/>
  <c r="L70" i="1"/>
  <c r="I64" i="1"/>
  <c r="H64" i="1"/>
  <c r="J64" i="1" s="1"/>
  <c r="F64" i="1"/>
  <c r="E64" i="1"/>
  <c r="G64" i="1" s="1"/>
  <c r="J62" i="1"/>
  <c r="G62" i="1"/>
  <c r="I59" i="1"/>
  <c r="H59" i="1"/>
  <c r="J59" i="1" s="1"/>
  <c r="F59" i="1"/>
  <c r="E59" i="1"/>
  <c r="G59" i="1" s="1"/>
  <c r="I49" i="1"/>
  <c r="L49" i="1" s="1"/>
  <c r="H49" i="1"/>
  <c r="K49" i="1" s="1"/>
  <c r="G49" i="1"/>
  <c r="I36" i="1"/>
  <c r="L36" i="1" s="1"/>
  <c r="H36" i="1"/>
  <c r="K36" i="1" s="1"/>
  <c r="F36" i="1"/>
  <c r="E36" i="1"/>
  <c r="G36" i="1" s="1"/>
  <c r="I35" i="1"/>
  <c r="L35" i="1" s="1"/>
  <c r="H35" i="1"/>
  <c r="J35" i="1" s="1"/>
  <c r="F35" i="1"/>
  <c r="E35" i="1"/>
  <c r="G35" i="1" s="1"/>
  <c r="I34" i="1"/>
  <c r="L34" i="1" s="1"/>
  <c r="H34" i="1"/>
  <c r="K34" i="1" s="1"/>
  <c r="F34" i="1"/>
  <c r="E34" i="1"/>
  <c r="G34" i="1" s="1"/>
  <c r="I33" i="1"/>
  <c r="L33" i="1" s="1"/>
  <c r="L50" i="1" s="1"/>
  <c r="L48" i="1" s="1"/>
  <c r="H33" i="1"/>
  <c r="J88" i="1" s="1"/>
  <c r="F33" i="1"/>
  <c r="F50" i="1" s="1"/>
  <c r="F48" i="1" s="1"/>
  <c r="E33" i="1"/>
  <c r="E70" i="1" s="1"/>
  <c r="G70" i="1" s="1"/>
  <c r="L10" i="1"/>
  <c r="M35" i="1" l="1"/>
  <c r="M76" i="1"/>
  <c r="S80" i="1"/>
  <c r="T77" i="1"/>
  <c r="T80" i="1" s="1"/>
  <c r="G33" i="1"/>
  <c r="G50" i="1" s="1"/>
  <c r="G48" i="1" s="1"/>
  <c r="K33" i="1"/>
  <c r="K50" i="1" s="1"/>
  <c r="K48" i="1" s="1"/>
  <c r="J34" i="1"/>
  <c r="M34" i="1" s="1"/>
  <c r="K35" i="1"/>
  <c r="J36" i="1"/>
  <c r="M36" i="1" s="1"/>
  <c r="J49" i="1"/>
  <c r="M49" i="1" s="1"/>
  <c r="E50" i="1"/>
  <c r="E48" i="1" s="1"/>
  <c r="I50" i="1"/>
  <c r="I48" i="1" s="1"/>
  <c r="K76" i="1"/>
  <c r="Q80" i="1"/>
  <c r="J95" i="1"/>
  <c r="M95" i="1" s="1"/>
  <c r="K96" i="1"/>
  <c r="J33" i="1"/>
  <c r="H50" i="1"/>
  <c r="H48" i="1" s="1"/>
  <c r="H70" i="1" s="1"/>
  <c r="K70" i="1" l="1"/>
  <c r="J70" i="1"/>
  <c r="M70" i="1" s="1"/>
  <c r="J50" i="1"/>
  <c r="J48" i="1" s="1"/>
  <c r="M33" i="1"/>
  <c r="M50" i="1" s="1"/>
  <c r="M48" i="1" s="1"/>
</calcChain>
</file>

<file path=xl/sharedStrings.xml><?xml version="1.0" encoding="utf-8"?>
<sst xmlns="http://schemas.openxmlformats.org/spreadsheetml/2006/main" count="261" uniqueCount="132">
  <si>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</si>
  <si>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Звіт</t>
  </si>
  <si>
    <t>про виконання паспорта бюджетної програми місцевого бюджету на 01.01.2024 року</t>
  </si>
  <si>
    <t>1.</t>
  </si>
  <si>
    <t>Управління культури і туризму Хмельницької міської ради</t>
  </si>
  <si>
    <t>02231293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</si>
  <si>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</si>
  <si>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</si>
  <si>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</si>
  <si>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2.</t>
  </si>
  <si>
    <t>(найменування відповідального виконавця)</t>
  </si>
  <si>
    <t>3.</t>
  </si>
  <si>
    <t>0960</t>
  </si>
  <si>
    <t>Надання спеціалізованої освіти мистецькими школами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</si>
  <si>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</si>
  <si>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</si>
  <si>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</si>
  <si>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</si>
  <si>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</si>
  <si>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</si>
  <si>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</si>
  <si>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</si>
  <si>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</si>
  <si>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5. Мета бюджетної програми</t>
  </si>
  <si>
    <t>Духовне та естетичне виховання дітей та молоді</t>
  </si>
  <si>
    <t>6. Завдання бюджетної програми</t>
  </si>
  <si>
    <t>Завдання</t>
  </si>
  <si>
    <t>Забезпечення надання початкової музичної, хореографічної освіти, з образотворчого мистецтва та художнього промислу</t>
  </si>
  <si>
    <t>7. Видатки (надані кредити з бюджету) та напрями використання бюджетних коштів за бюджетною програмою</t>
  </si>
  <si>
    <t>7.1. Аналіз розділу "Видатки (надані кредити з бюджету) та напрями використання бюджетних коштів за бюджетною програмою"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</si>
  <si>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</si>
  <si>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</si>
  <si>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</si>
  <si>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</si>
  <si>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</si>
  <si>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</si>
  <si>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</si>
  <si>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</si>
  <si>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</si>
  <si>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Створення належних умов з надання початкової музичної освіти</t>
  </si>
  <si>
    <t>Створення належних умов з надання освіти з образотворчого мистецтва</t>
  </si>
  <si>
    <t>Створення належних умов з надання   освіти з різних видів мистецтв (школи мистецтв)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</si>
  <si>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</si>
  <si>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</si>
  <si>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</si>
  <si>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</si>
  <si>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</si>
  <si>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</si>
  <si>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</si>
  <si>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Програма бюджетування  за участі громадськості міста Хмельницького на 2020-2023 роки</t>
  </si>
  <si>
    <t>9. Результативні показники бюджетної програми та аналіз їх виконання</t>
  </si>
  <si>
    <t>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</si>
  <si>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</si>
  <si>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</si>
  <si>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</si>
  <si>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</si>
  <si>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</si>
  <si>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 xml:space="preserve">Кількість установ            </t>
  </si>
  <si>
    <t>од.</t>
  </si>
  <si>
    <t>Мережа</t>
  </si>
  <si>
    <t>у тому числі</t>
  </si>
  <si>
    <t>музичних шкіл</t>
  </si>
  <si>
    <t>художніх шкіл</t>
  </si>
  <si>
    <t>школи мистецтв</t>
  </si>
  <si>
    <t>Кількість ставок, всього в тому числі</t>
  </si>
  <si>
    <t>штатний розпис, тарифікація</t>
  </si>
  <si>
    <t>керівних працівників</t>
  </si>
  <si>
    <t>педагогічного персоналу</t>
  </si>
  <si>
    <t>спеціалістів</t>
  </si>
  <si>
    <t>штатний розпис</t>
  </si>
  <si>
    <t>обслуговуючого та технічного персоналу</t>
  </si>
  <si>
    <t>робітників</t>
  </si>
  <si>
    <t>Видатки на отримання освіти у мистецьких школах за рахунок загального фонду</t>
  </si>
  <si>
    <t>грн.</t>
  </si>
  <si>
    <t>кошторис</t>
  </si>
  <si>
    <t>Видатки на утримання шкіл за рахунок спеціального фонду</t>
  </si>
  <si>
    <t xml:space="preserve">у тому числі плата за навчання у школах естетичного виховання </t>
  </si>
  <si>
    <t>Видатки на проведення капітального ремонту прилеглої території ХШМ Райдуга (коригування) по вул. Курчатова,9 в м.Хмельницькому</t>
  </si>
  <si>
    <t>Витрати на проведення ремонту(реставраційного) покрівлі Хмельницької музичної школи №1 ім.М.Мозгового за адресою вул.Проскурівська,18 у м.Хмельницькому</t>
  </si>
  <si>
    <t>продукту</t>
  </si>
  <si>
    <t>спецрах</t>
  </si>
  <si>
    <t>бюджет</t>
  </si>
  <si>
    <t>Разом бюдж сп</t>
  </si>
  <si>
    <t>Кількість учнів,які отримують освіту у мистецьких школах, усього в т. ч.</t>
  </si>
  <si>
    <t>осіб</t>
  </si>
  <si>
    <t>статистичні дані</t>
  </si>
  <si>
    <t>2023 факт</t>
  </si>
  <si>
    <t xml:space="preserve">2019 р.план </t>
  </si>
  <si>
    <t xml:space="preserve">2018 р.звіт </t>
  </si>
  <si>
    <t>касові госпрозр</t>
  </si>
  <si>
    <t xml:space="preserve"> в музичних школах</t>
  </si>
  <si>
    <t xml:space="preserve"> в художніх школах</t>
  </si>
  <si>
    <t>в  школах мистецтв</t>
  </si>
  <si>
    <t>Кількість учнів,звільнених від плати за навчання</t>
  </si>
  <si>
    <t>Кількість обладнання капітального характеру</t>
  </si>
  <si>
    <t>рішення сесії</t>
  </si>
  <si>
    <t>Кількість закладів, в яких будуть проведені поточні ремонти</t>
  </si>
  <si>
    <t>Кількість закладів, в яких буде впроваджено заходи з енергозбереження</t>
  </si>
  <si>
    <t>Кількість проектів-переможців відповідно до Програми бюджетування за участі громадськості міста Хмельницького на 2020-2023 роки</t>
  </si>
  <si>
    <t>Кількість обєктів для капітального ремонту</t>
  </si>
  <si>
    <t>Кількість обєктів для робіт (реставраційних)</t>
  </si>
  <si>
    <t>ефективності</t>
  </si>
  <si>
    <t>Витрати на навчання одного учня,який отримує освіту в школах естетичного виховання, усього  в т.ч.</t>
  </si>
  <si>
    <t>розрахунок</t>
  </si>
  <si>
    <t>Середні витрати на придбання однієї обладнання капітального характеру</t>
  </si>
  <si>
    <t>Середні витрати на виконання заходів із енергозбереження на заклад</t>
  </si>
  <si>
    <t>Середні витрати на проведення поточних ремонтів</t>
  </si>
  <si>
    <t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2020-2023 роки</t>
  </si>
  <si>
    <t>Середні витрати на проведення поточного ремонту на заклад</t>
  </si>
  <si>
    <t>якості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</si>
  <si>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</si>
  <si>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%</t>
  </si>
  <si>
    <t>Ступінь завершенності робіт по капітальному ремонту прилеглої території ХШМ Райдуга, по вул. Курчатова,9 у 2023 році до загального обсягу робіт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</si>
  <si>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</si>
  <si>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</si>
  <si>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</si>
  <si>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Зменшення кількості учнів у звязку із запровадженням військового стану</t>
  </si>
  <si>
    <t>Кількість учнів,які отримують освіту у мистецьких школах</t>
  </si>
  <si>
    <t>Розбіжності між затвердженими та досягнутими показниками пояснюються зміною контингенту учнів</t>
  </si>
  <si>
    <t>На підставі документів про встановлення пільги по оплаті за навчання визначається кількість звільнених від плати учнів</t>
  </si>
  <si>
    <t>Витрати на навчання одного учня,який отримує освіту в школах естетичного виховання</t>
  </si>
  <si>
    <t>Закупівля проводилась із застосуванням відкритих торгів з особливостями. Договір укладався за найменшою ціновою пропозицією</t>
  </si>
  <si>
    <t>Закупівля проводилась із застосуванням відкритих торгівз особливостями. Договір укладався за найменшою ціновою пропозицією</t>
  </si>
  <si>
    <t>9.3. Аналіз стану виконання результативних показників</t>
  </si>
  <si>
    <t>Результативні показники виконано</t>
  </si>
  <si>
    <t>10. Узагальнений висновок про виконання бюджетної програми.</t>
  </si>
  <si>
    <t>Видатки у звітному році здійснені відповідно до затверджених напрямів використання бюджетних коштів.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</si>
  <si>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</si>
  <si>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Керівник установи - головного розпорядника бюджетних коштів</t>
  </si>
  <si>
    <t>Артем РОМАСЮКОВ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</si>
  <si>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</si>
  <si>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Олена ТИМЦЯСЬ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</si>
</sst>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49" fontId="5" fillId="2" borderId="2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/>
    <xf numFmtId="0" fontId="4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>
      <alignment vertical="center" wrapText="1"/>
    </xf>
    <xf numFmtId="0" fontId="0" fillId="0" borderId="0" xfId="0" applyFont="1" applyAlignment="1"/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4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" fontId="10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/>
    <xf numFmtId="0" fontId="15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/>
    </xf>
    <xf numFmtId="0" fontId="15" fillId="2" borderId="3" xfId="0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7" fillId="2" borderId="0" xfId="0" applyFont="1" applyFill="1"/>
    <xf numFmtId="0" fontId="10" fillId="2" borderId="3" xfId="0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0" fillId="2" borderId="0" xfId="0" applyFont="1" applyFill="1" applyAlignment="1"/>
    <xf numFmtId="0" fontId="9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9" fillId="2" borderId="0" xfId="0" applyFont="1" applyFill="1" applyAlignment="1"/>
    <xf numFmtId="0" fontId="4" fillId="2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top"/>
    </xf>
    <xf numFmtId="0" fontId="1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0" fillId="2" borderId="0" xfId="0" applyFont="1" applyFill="1" applyAlignment="1"/>
    <xf numFmtId="0" fontId="4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top" wrapText="1"/>
    </xf>
    <xf numFmtId="0" fontId="9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/>
    <xf numFmtId="0" fontId="18" fillId="2" borderId="11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/>
    <xf numFmtId="0" fontId="9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/>
    <xf numFmtId="0" fontId="11" fillId="2" borderId="16" xfId="0" applyFont="1" applyFill="1" applyBorder="1"/>
    <xf numFmtId="0" fontId="11" fillId="2" borderId="17" xfId="0" applyFont="1" applyFill="1" applyBorder="1"/>
    <xf numFmtId="0" fontId="11" fillId="2" borderId="8" xfId="0" applyFont="1" applyFill="1" applyBorder="1"/>
    <xf numFmtId="0" fontId="11" fillId="2" borderId="18" xfId="0" applyFont="1" applyFill="1" applyBorder="1"/>
    <xf numFmtId="0" fontId="9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/>
    <xf numFmtId="0" fontId="4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Alignment="1"/>
    <xf numFmtId="0" fontId="5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49" fontId="5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tabSelected="1" zoomScaleNormal="100" workbookViewId="0">
      <selection activeCell="F99" sqref="F99"/>
    </sheetView>
  </sheetViews>
  <sheetFormatPr defaultRowHeight="15.75" x14ac:dyDescent="0.25"/>
  <cols>
    <col min="1" max="1" width="4.42578125" style="1" customWidth="1"/>
    <col min="2" max="2" width="14.140625" style="62" customWidth="1"/>
    <col min="3" max="3" width="10.42578125" style="62" customWidth="1"/>
    <col min="4" max="4" width="10.140625" style="62" customWidth="1"/>
    <col min="5" max="5" width="11.5703125" style="62" customWidth="1"/>
    <col min="6" max="6" width="11.42578125" style="62" customWidth="1"/>
    <col min="7" max="7" width="11" style="62" customWidth="1"/>
    <col min="8" max="8" width="14.140625" style="62" customWidth="1"/>
    <col min="9" max="9" width="12.7109375" style="1" customWidth="1"/>
    <col min="10" max="10" width="13.5703125" style="62" customWidth="1"/>
    <col min="11" max="11" width="12.28515625" style="62" customWidth="1"/>
    <col min="12" max="13" width="12.7109375" style="62" customWidth="1"/>
    <col min="14" max="15" width="9.140625" style="62"/>
    <col min="16" max="16" width="12.140625" style="62" customWidth="1"/>
    <col min="17" max="17" width="11.5703125" style="62" customWidth="1"/>
    <col min="18" max="18" width="12.28515625" style="62" customWidth="1"/>
    <col min="19" max="19" width="10.7109375" style="62" bestFit="1" customWidth="1"/>
    <col min="20" max="20" width="14.5703125" style="62" customWidth="1"/>
    <col min="21" max="21" width="12.42578125" style="62" customWidth="1"/>
    <col min="22" max="22" width="9.140625" style="62" customWidth="1"/>
    <col min="23" max="16384" width="9.140625" style="62"/>
  </cols>
  <sheetData>
    <row r="1" spans="1:13" s="1" customFormat="1" ht="15.75" customHeight="1" x14ac:dyDescent="0.25">
      <c r="J1" s="134" t="s">
        <v>0</v>
      </c>
      <c r="K1" s="134"/>
      <c r="L1" s="134"/>
      <c r="M1" s="134"/>
    </row>
    <row r="2" spans="1:13" s="1" customFormat="1" x14ac:dyDescent="0.25">
      <c r="J2" s="134"/>
      <c r="K2" s="134"/>
      <c r="L2" s="134"/>
      <c r="M2" s="134"/>
    </row>
    <row r="3" spans="1:13" s="1" customFormat="1" x14ac:dyDescent="0.25">
      <c r="J3" s="134"/>
      <c r="K3" s="134"/>
      <c r="L3" s="134"/>
      <c r="M3" s="134"/>
    </row>
    <row r="4" spans="1:13" s="1" customFormat="1" x14ac:dyDescent="0.25">
      <c r="J4" s="134"/>
      <c r="K4" s="134"/>
      <c r="L4" s="134"/>
      <c r="M4" s="134"/>
    </row>
    <row r="5" spans="1:13" s="1" customFormat="1" x14ac:dyDescent="0.25">
      <c r="A5" s="135" t="s">
        <v>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3" s="1" customFormat="1" x14ac:dyDescent="0.25">
      <c r="A6" s="135" t="s">
        <v>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1:13" s="1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15.75" customHeight="1" x14ac:dyDescent="0.25">
      <c r="A8" s="3" t="s">
        <v>3</v>
      </c>
      <c r="B8" s="121">
        <v>1000000</v>
      </c>
      <c r="C8" s="128"/>
      <c r="D8" s="2"/>
      <c r="E8" s="129" t="s">
        <v>4</v>
      </c>
      <c r="F8" s="130"/>
      <c r="G8" s="130"/>
      <c r="H8" s="130"/>
      <c r="I8" s="131"/>
      <c r="J8" s="131"/>
      <c r="K8" s="131"/>
      <c r="L8" s="136" t="s">
        <v>5</v>
      </c>
      <c r="M8" s="137"/>
    </row>
    <row r="9" spans="1:13" s="5" customFormat="1" ht="33.75" customHeight="1" x14ac:dyDescent="0.2">
      <c r="A9" s="4"/>
      <c r="B9" s="112" t="s">
        <v>6</v>
      </c>
      <c r="C9" s="117"/>
      <c r="D9" s="4"/>
      <c r="E9" s="112" t="s">
        <v>7</v>
      </c>
      <c r="F9" s="118"/>
      <c r="G9" s="118"/>
      <c r="H9" s="118"/>
      <c r="I9" s="113"/>
      <c r="J9" s="113"/>
      <c r="K9" s="113"/>
      <c r="L9" s="119" t="s">
        <v>8</v>
      </c>
      <c r="M9" s="120"/>
    </row>
    <row r="10" spans="1:13" s="1" customFormat="1" ht="15.75" customHeight="1" x14ac:dyDescent="0.25">
      <c r="A10" s="3" t="s">
        <v>9</v>
      </c>
      <c r="B10" s="121">
        <v>1000000</v>
      </c>
      <c r="C10" s="128"/>
      <c r="D10" s="2"/>
      <c r="E10" s="129" t="s">
        <v>4</v>
      </c>
      <c r="F10" s="130"/>
      <c r="G10" s="130"/>
      <c r="H10" s="130"/>
      <c r="I10" s="131"/>
      <c r="J10" s="131"/>
      <c r="K10" s="131"/>
      <c r="L10" s="132" t="str">
        <f>L8</f>
        <v>02231293</v>
      </c>
      <c r="M10" s="133"/>
    </row>
    <row r="11" spans="1:13" s="5" customFormat="1" ht="33.75" customHeight="1" x14ac:dyDescent="0.2">
      <c r="A11" s="4"/>
      <c r="B11" s="112" t="s">
        <v>6</v>
      </c>
      <c r="C11" s="117"/>
      <c r="D11" s="4"/>
      <c r="E11" s="112" t="s">
        <v>10</v>
      </c>
      <c r="F11" s="118"/>
      <c r="G11" s="118"/>
      <c r="H11" s="118"/>
      <c r="I11" s="113"/>
      <c r="J11" s="113"/>
      <c r="K11" s="113"/>
      <c r="L11" s="119" t="s">
        <v>8</v>
      </c>
      <c r="M11" s="120"/>
    </row>
    <row r="12" spans="1:13" s="7" customFormat="1" ht="21.75" customHeight="1" x14ac:dyDescent="0.25">
      <c r="A12" s="3" t="s">
        <v>11</v>
      </c>
      <c r="B12" s="121">
        <v>1011080</v>
      </c>
      <c r="C12" s="70"/>
      <c r="D12" s="121">
        <v>1080</v>
      </c>
      <c r="E12" s="122"/>
      <c r="F12" s="6" t="s">
        <v>12</v>
      </c>
      <c r="G12" s="123" t="s">
        <v>13</v>
      </c>
      <c r="H12" s="124"/>
      <c r="I12" s="125"/>
      <c r="J12" s="125"/>
      <c r="K12" s="125"/>
      <c r="L12" s="126" t="s">
        <v>14</v>
      </c>
      <c r="M12" s="127"/>
    </row>
    <row r="13" spans="1:13" s="10" customFormat="1" ht="66" customHeight="1" x14ac:dyDescent="0.25">
      <c r="A13" s="8"/>
      <c r="B13" s="112" t="s">
        <v>6</v>
      </c>
      <c r="C13" s="113"/>
      <c r="D13" s="112" t="s">
        <v>15</v>
      </c>
      <c r="E13" s="114"/>
      <c r="F13" s="9" t="s">
        <v>16</v>
      </c>
      <c r="G13" s="112" t="s">
        <v>17</v>
      </c>
      <c r="H13" s="112"/>
      <c r="I13" s="113"/>
      <c r="J13" s="113"/>
      <c r="K13" s="113"/>
      <c r="L13" s="112" t="s">
        <v>18</v>
      </c>
      <c r="M13" s="115"/>
    </row>
    <row r="14" spans="1:13" s="1" customFormat="1" ht="19.5" customHeight="1" x14ac:dyDescent="0.25">
      <c r="A14" s="116" t="s">
        <v>19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</row>
    <row r="15" spans="1:13" s="1" customFormat="1" x14ac:dyDescent="0.25">
      <c r="A15" s="11"/>
    </row>
    <row r="16" spans="1:13" s="1" customFormat="1" ht="31.5" x14ac:dyDescent="0.25">
      <c r="A16" s="12" t="s">
        <v>20</v>
      </c>
      <c r="B16" s="96" t="s">
        <v>21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26" s="1" customFormat="1" ht="38.25" customHeight="1" x14ac:dyDescent="0.25">
      <c r="A17" s="12"/>
      <c r="B17" s="102" t="s">
        <v>22</v>
      </c>
      <c r="C17" s="108"/>
      <c r="D17" s="108"/>
      <c r="E17" s="108"/>
      <c r="F17" s="108"/>
      <c r="G17" s="108"/>
      <c r="H17" s="103"/>
      <c r="I17" s="103"/>
      <c r="J17" s="103"/>
      <c r="K17" s="103"/>
      <c r="L17" s="103"/>
      <c r="M17" s="104"/>
    </row>
    <row r="18" spans="1:26" s="1" customFormat="1" x14ac:dyDescent="0.25">
      <c r="A18" s="11"/>
    </row>
    <row r="19" spans="1:26" s="1" customFormat="1" x14ac:dyDescent="0.25">
      <c r="A19" s="13" t="s">
        <v>23</v>
      </c>
    </row>
    <row r="20" spans="1:26" s="1" customFormat="1" ht="24.75" customHeight="1" x14ac:dyDescent="0.25">
      <c r="A20" s="13"/>
      <c r="B20" s="105" t="s">
        <v>24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26" s="1" customFormat="1" x14ac:dyDescent="0.25">
      <c r="A21" s="14"/>
    </row>
    <row r="22" spans="1:26" s="1" customFormat="1" x14ac:dyDescent="0.25">
      <c r="A22" s="13" t="s">
        <v>25</v>
      </c>
    </row>
    <row r="23" spans="1:26" s="1" customFormat="1" x14ac:dyDescent="0.25">
      <c r="A23" s="11"/>
    </row>
    <row r="24" spans="1:26" s="1" customFormat="1" ht="32.25" customHeight="1" x14ac:dyDescent="0.25">
      <c r="A24" s="12" t="s">
        <v>20</v>
      </c>
      <c r="B24" s="96" t="s">
        <v>26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26" s="1" customFormat="1" ht="33.75" customHeight="1" x14ac:dyDescent="0.25">
      <c r="A25" s="12"/>
      <c r="B25" s="74" t="s">
        <v>27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</row>
    <row r="26" spans="1:26" s="1" customFormat="1" x14ac:dyDescent="0.25">
      <c r="A26" s="11"/>
    </row>
    <row r="27" spans="1:26" s="1" customFormat="1" x14ac:dyDescent="0.25">
      <c r="A27" s="13" t="s">
        <v>28</v>
      </c>
    </row>
    <row r="28" spans="1:26" s="17" customFormat="1" ht="15.75" customHeight="1" x14ac:dyDescent="0.25">
      <c r="A28" s="15" t="s">
        <v>29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" customFormat="1" x14ac:dyDescent="0.25">
      <c r="A29" s="11"/>
      <c r="M29" s="14" t="s">
        <v>30</v>
      </c>
    </row>
    <row r="30" spans="1:26" s="1" customFormat="1" ht="42" customHeight="1" x14ac:dyDescent="0.25">
      <c r="A30" s="96" t="s">
        <v>20</v>
      </c>
      <c r="B30" s="96" t="s">
        <v>31</v>
      </c>
      <c r="C30" s="96"/>
      <c r="D30" s="96"/>
      <c r="E30" s="96" t="s">
        <v>32</v>
      </c>
      <c r="F30" s="96"/>
      <c r="G30" s="96"/>
      <c r="H30" s="96" t="s">
        <v>33</v>
      </c>
      <c r="I30" s="96"/>
      <c r="J30" s="96"/>
      <c r="K30" s="96" t="s">
        <v>34</v>
      </c>
      <c r="L30" s="96"/>
      <c r="M30" s="96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s="1" customFormat="1" ht="33" customHeight="1" x14ac:dyDescent="0.25">
      <c r="A31" s="96"/>
      <c r="B31" s="96"/>
      <c r="C31" s="96"/>
      <c r="D31" s="96"/>
      <c r="E31" s="12" t="s">
        <v>35</v>
      </c>
      <c r="F31" s="12" t="s">
        <v>36</v>
      </c>
      <c r="G31" s="12" t="s">
        <v>37</v>
      </c>
      <c r="H31" s="12" t="s">
        <v>35</v>
      </c>
      <c r="I31" s="12" t="s">
        <v>36</v>
      </c>
      <c r="J31" s="12" t="s">
        <v>37</v>
      </c>
      <c r="K31" s="12" t="s">
        <v>35</v>
      </c>
      <c r="L31" s="12" t="s">
        <v>36</v>
      </c>
      <c r="M31" s="12" t="s">
        <v>37</v>
      </c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" customFormat="1" x14ac:dyDescent="0.25">
      <c r="A32" s="12">
        <v>1</v>
      </c>
      <c r="B32" s="96">
        <v>2</v>
      </c>
      <c r="C32" s="96"/>
      <c r="D32" s="96"/>
      <c r="E32" s="12">
        <v>3</v>
      </c>
      <c r="F32" s="12">
        <v>4</v>
      </c>
      <c r="G32" s="12">
        <v>5</v>
      </c>
      <c r="H32" s="12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R32" s="18"/>
      <c r="S32" s="18"/>
      <c r="T32" s="18"/>
      <c r="U32" s="18"/>
      <c r="V32" s="18"/>
      <c r="W32" s="18"/>
      <c r="X32" s="18"/>
      <c r="Y32" s="18"/>
      <c r="Z32" s="18"/>
    </row>
    <row r="33" spans="1:26" s="1" customFormat="1" ht="30.75" customHeight="1" x14ac:dyDescent="0.25">
      <c r="A33" s="12"/>
      <c r="B33" s="96" t="s">
        <v>38</v>
      </c>
      <c r="C33" s="96"/>
      <c r="D33" s="96"/>
      <c r="E33" s="12">
        <f>E34+E35+E36</f>
        <v>84640160</v>
      </c>
      <c r="F33" s="12">
        <f>F34+F35+F36</f>
        <v>10197617</v>
      </c>
      <c r="G33" s="12">
        <f>E33+F33</f>
        <v>94837777</v>
      </c>
      <c r="H33" s="12">
        <f>H34+H35+H36</f>
        <v>83671215.590000004</v>
      </c>
      <c r="I33" s="12">
        <f>I34+I35+I36</f>
        <v>9674435.4699999988</v>
      </c>
      <c r="J33" s="12">
        <f>H33+I33</f>
        <v>93345651.060000002</v>
      </c>
      <c r="K33" s="12">
        <f t="shared" ref="K33:M36" si="0">H33-E33</f>
        <v>-968944.40999999642</v>
      </c>
      <c r="L33" s="12">
        <f t="shared" si="0"/>
        <v>-523181.53000000119</v>
      </c>
      <c r="M33" s="12">
        <f t="shared" si="0"/>
        <v>-1492125.9399999976</v>
      </c>
      <c r="R33" s="18"/>
      <c r="S33" s="18"/>
      <c r="T33" s="18"/>
      <c r="U33" s="18"/>
      <c r="V33" s="18"/>
      <c r="W33" s="18"/>
      <c r="X33" s="18"/>
      <c r="Y33" s="18"/>
      <c r="Z33" s="18"/>
    </row>
    <row r="34" spans="1:26" s="1" customFormat="1" ht="49.5" customHeight="1" x14ac:dyDescent="0.25">
      <c r="A34" s="12"/>
      <c r="B34" s="96" t="s">
        <v>39</v>
      </c>
      <c r="C34" s="96"/>
      <c r="D34" s="96"/>
      <c r="E34" s="12">
        <f>22971283</f>
        <v>22971283</v>
      </c>
      <c r="F34" s="12">
        <f>1332700</f>
        <v>1332700</v>
      </c>
      <c r="G34" s="19">
        <f>E34+F34</f>
        <v>24303983</v>
      </c>
      <c r="H34" s="12">
        <f>22848356.11</f>
        <v>22848356.109999999</v>
      </c>
      <c r="I34" s="20">
        <f>977032.11+545785</f>
        <v>1522817.1099999999</v>
      </c>
      <c r="J34" s="20">
        <f>H34+I34</f>
        <v>24371173.219999999</v>
      </c>
      <c r="K34" s="12">
        <f t="shared" si="0"/>
        <v>-122926.8900000006</v>
      </c>
      <c r="L34" s="12">
        <f t="shared" si="0"/>
        <v>190117.10999999987</v>
      </c>
      <c r="M34" s="12">
        <f t="shared" si="0"/>
        <v>67190.219999998808</v>
      </c>
      <c r="P34" s="21"/>
      <c r="Q34" s="22"/>
      <c r="R34" s="18"/>
      <c r="S34" s="23"/>
      <c r="T34" s="18"/>
      <c r="U34" s="18"/>
      <c r="V34" s="18"/>
      <c r="W34" s="18"/>
      <c r="X34" s="18"/>
      <c r="Y34" s="18"/>
      <c r="Z34" s="18"/>
    </row>
    <row r="35" spans="1:26" s="1" customFormat="1" ht="51" customHeight="1" x14ac:dyDescent="0.25">
      <c r="A35" s="12"/>
      <c r="B35" s="96" t="s">
        <v>40</v>
      </c>
      <c r="C35" s="96"/>
      <c r="D35" s="96"/>
      <c r="E35" s="12">
        <f>9276119</f>
        <v>9276119</v>
      </c>
      <c r="F35" s="12">
        <f>149040+51007+2393365+78000+78900</f>
        <v>2750312</v>
      </c>
      <c r="G35" s="19">
        <f>E35+F35</f>
        <v>12026431</v>
      </c>
      <c r="H35" s="12">
        <f>7254153.5+1897575.92</f>
        <v>9151729.4199999999</v>
      </c>
      <c r="I35" s="12">
        <f>(157147.72+43998.59)+(1060177.54+6170+156900)</f>
        <v>1424393.85</v>
      </c>
      <c r="J35" s="20">
        <f>H35+I35</f>
        <v>10576123.27</v>
      </c>
      <c r="K35" s="12">
        <f t="shared" si="0"/>
        <v>-124389.58000000007</v>
      </c>
      <c r="L35" s="12">
        <f t="shared" si="0"/>
        <v>-1325918.1499999999</v>
      </c>
      <c r="M35" s="12">
        <f t="shared" si="0"/>
        <v>-1450307.7300000004</v>
      </c>
      <c r="P35" s="24"/>
      <c r="Q35" s="22"/>
      <c r="R35" s="18"/>
      <c r="S35" s="18"/>
      <c r="T35" s="18"/>
      <c r="U35" s="18"/>
      <c r="V35" s="18"/>
      <c r="W35" s="18"/>
      <c r="X35" s="18"/>
      <c r="Y35" s="18"/>
      <c r="Z35" s="18"/>
    </row>
    <row r="36" spans="1:26" s="1" customFormat="1" ht="51" customHeight="1" x14ac:dyDescent="0.25">
      <c r="A36" s="12"/>
      <c r="B36" s="96" t="s">
        <v>41</v>
      </c>
      <c r="C36" s="96"/>
      <c r="D36" s="96"/>
      <c r="E36" s="12">
        <f>52392758</f>
        <v>52392758</v>
      </c>
      <c r="F36" s="12">
        <f>6114605</f>
        <v>6114605</v>
      </c>
      <c r="G36" s="19">
        <f>E36+F36</f>
        <v>58507363</v>
      </c>
      <c r="H36" s="12">
        <f>51671130.06</f>
        <v>51671130.060000002</v>
      </c>
      <c r="I36" s="20">
        <f>(711405.16+820273.18+921052.88+233002.54+387083.83)+(3354111.71+9927.21+290368)</f>
        <v>6727224.5099999998</v>
      </c>
      <c r="J36" s="20">
        <f>H36+I36</f>
        <v>58398354.57</v>
      </c>
      <c r="K36" s="12">
        <f t="shared" si="0"/>
        <v>-721627.93999999762</v>
      </c>
      <c r="L36" s="12">
        <f t="shared" si="0"/>
        <v>612619.50999999978</v>
      </c>
      <c r="M36" s="12">
        <f t="shared" si="0"/>
        <v>-109008.4299999997</v>
      </c>
      <c r="P36" s="25"/>
      <c r="Q36" s="26"/>
      <c r="R36" s="23"/>
      <c r="S36" s="23"/>
      <c r="T36" s="18"/>
      <c r="U36" s="18"/>
      <c r="V36" s="18"/>
      <c r="W36" s="18"/>
      <c r="X36" s="18"/>
      <c r="Y36" s="18"/>
      <c r="Z36" s="18"/>
    </row>
    <row r="37" spans="1:26" s="1" customFormat="1" ht="13.5" customHeight="1" x14ac:dyDescent="0.25">
      <c r="A37" s="18"/>
      <c r="B37" s="18"/>
      <c r="C37" s="18"/>
      <c r="D37" s="18"/>
      <c r="E37" s="18"/>
      <c r="F37" s="18"/>
      <c r="G37" s="27"/>
      <c r="H37" s="18"/>
      <c r="I37" s="23"/>
      <c r="J37" s="23"/>
      <c r="K37" s="18"/>
      <c r="L37" s="18"/>
      <c r="M37" s="18"/>
      <c r="P37" s="25"/>
      <c r="Q37" s="26"/>
      <c r="R37" s="23"/>
      <c r="S37" s="23"/>
      <c r="T37" s="18"/>
      <c r="U37" s="18"/>
      <c r="V37" s="18"/>
      <c r="W37" s="18"/>
      <c r="X37" s="18"/>
      <c r="Y37" s="18"/>
      <c r="Z37" s="18"/>
    </row>
    <row r="38" spans="1:26" s="1" customFormat="1" ht="43.5" customHeight="1" x14ac:dyDescent="0.25">
      <c r="A38" s="106" t="s">
        <v>42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R38" s="18"/>
      <c r="S38" s="18"/>
      <c r="T38" s="18"/>
      <c r="U38" s="18"/>
      <c r="V38" s="18"/>
      <c r="W38" s="18"/>
      <c r="X38" s="18"/>
      <c r="Y38" s="18"/>
      <c r="Z38" s="18"/>
    </row>
    <row r="39" spans="1:26" s="1" customFormat="1" ht="33" customHeight="1" x14ac:dyDescent="0.25">
      <c r="A39" s="28" t="s">
        <v>20</v>
      </c>
      <c r="B39" s="93" t="s">
        <v>43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4"/>
      <c r="R39" s="18"/>
      <c r="S39" s="18"/>
      <c r="T39" s="18"/>
      <c r="U39" s="18"/>
      <c r="V39" s="18"/>
      <c r="W39" s="18"/>
      <c r="X39" s="18"/>
      <c r="Y39" s="18"/>
      <c r="Z39" s="18"/>
    </row>
    <row r="40" spans="1:26" s="1" customFormat="1" ht="20.25" customHeight="1" x14ac:dyDescent="0.25">
      <c r="A40" s="28">
        <v>1</v>
      </c>
      <c r="B40" s="93">
        <v>2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4"/>
      <c r="R40" s="18"/>
      <c r="S40" s="18"/>
      <c r="T40" s="18"/>
      <c r="U40" s="18"/>
      <c r="V40" s="18"/>
      <c r="W40" s="18"/>
      <c r="X40" s="18"/>
      <c r="Y40" s="18"/>
      <c r="Z40" s="18"/>
    </row>
    <row r="41" spans="1:26" s="1" customFormat="1" ht="39.75" customHeight="1" x14ac:dyDescent="0.25">
      <c r="A41" s="29"/>
      <c r="B41" s="78" t="s">
        <v>44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79"/>
      <c r="R41" s="18"/>
      <c r="S41" s="18"/>
      <c r="T41" s="18"/>
      <c r="U41" s="18"/>
      <c r="V41" s="18"/>
      <c r="W41" s="18"/>
      <c r="X41" s="18"/>
      <c r="Y41" s="18"/>
      <c r="Z41" s="18"/>
    </row>
    <row r="42" spans="1:26" s="1" customFormat="1" ht="13.5" customHeight="1" x14ac:dyDescent="0.25">
      <c r="A42" s="18"/>
      <c r="B42" s="18"/>
      <c r="C42" s="18"/>
      <c r="D42" s="18"/>
      <c r="E42" s="18"/>
      <c r="F42" s="18"/>
      <c r="G42" s="27"/>
      <c r="H42" s="18"/>
      <c r="I42" s="23"/>
      <c r="J42" s="23"/>
      <c r="K42" s="18"/>
      <c r="L42" s="18"/>
      <c r="M42" s="18"/>
      <c r="P42" s="25"/>
      <c r="Q42" s="26"/>
      <c r="R42" s="23"/>
      <c r="S42" s="23"/>
      <c r="T42" s="18"/>
      <c r="U42" s="18"/>
      <c r="V42" s="18"/>
      <c r="W42" s="18"/>
      <c r="X42" s="18"/>
      <c r="Y42" s="18"/>
      <c r="Z42" s="18"/>
    </row>
    <row r="43" spans="1:26" s="1" customFormat="1" ht="17.25" customHeight="1" x14ac:dyDescent="0.25">
      <c r="A43" s="105" t="s">
        <v>45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26" s="1" customFormat="1" x14ac:dyDescent="0.25">
      <c r="A44" s="11"/>
      <c r="M44" s="14" t="s">
        <v>30</v>
      </c>
    </row>
    <row r="45" spans="1:26" s="1" customFormat="1" ht="31.5" customHeight="1" x14ac:dyDescent="0.25">
      <c r="A45" s="96" t="s">
        <v>46</v>
      </c>
      <c r="B45" s="96" t="s">
        <v>47</v>
      </c>
      <c r="C45" s="96"/>
      <c r="D45" s="96"/>
      <c r="E45" s="96" t="s">
        <v>32</v>
      </c>
      <c r="F45" s="96"/>
      <c r="G45" s="96"/>
      <c r="H45" s="96" t="s">
        <v>33</v>
      </c>
      <c r="I45" s="96"/>
      <c r="J45" s="96"/>
      <c r="K45" s="96" t="s">
        <v>34</v>
      </c>
      <c r="L45" s="96"/>
      <c r="M45" s="96"/>
    </row>
    <row r="46" spans="1:26" s="1" customFormat="1" ht="33.75" customHeight="1" x14ac:dyDescent="0.25">
      <c r="A46" s="96"/>
      <c r="B46" s="96"/>
      <c r="C46" s="96"/>
      <c r="D46" s="96"/>
      <c r="E46" s="12" t="s">
        <v>35</v>
      </c>
      <c r="F46" s="12" t="s">
        <v>36</v>
      </c>
      <c r="G46" s="12" t="s">
        <v>37</v>
      </c>
      <c r="H46" s="12" t="s">
        <v>35</v>
      </c>
      <c r="I46" s="12" t="s">
        <v>36</v>
      </c>
      <c r="J46" s="12" t="s">
        <v>37</v>
      </c>
      <c r="K46" s="12" t="s">
        <v>35</v>
      </c>
      <c r="L46" s="12" t="s">
        <v>36</v>
      </c>
      <c r="M46" s="12" t="s">
        <v>37</v>
      </c>
    </row>
    <row r="47" spans="1:26" s="1" customFormat="1" x14ac:dyDescent="0.25">
      <c r="A47" s="12">
        <v>1</v>
      </c>
      <c r="B47" s="96">
        <v>2</v>
      </c>
      <c r="C47" s="96"/>
      <c r="D47" s="96"/>
      <c r="E47" s="12">
        <v>3</v>
      </c>
      <c r="F47" s="12">
        <v>4</v>
      </c>
      <c r="G47" s="12">
        <v>5</v>
      </c>
      <c r="H47" s="12">
        <v>6</v>
      </c>
      <c r="I47" s="12">
        <v>7</v>
      </c>
      <c r="J47" s="12">
        <v>8</v>
      </c>
      <c r="K47" s="12">
        <v>9</v>
      </c>
      <c r="L47" s="12">
        <v>10</v>
      </c>
      <c r="M47" s="12">
        <v>11</v>
      </c>
    </row>
    <row r="48" spans="1:26" s="1" customFormat="1" ht="66.75" customHeight="1" x14ac:dyDescent="0.25">
      <c r="A48" s="12"/>
      <c r="B48" s="71" t="s">
        <v>48</v>
      </c>
      <c r="C48" s="100"/>
      <c r="D48" s="101"/>
      <c r="E48" s="12">
        <f>E50-E49</f>
        <v>84627233</v>
      </c>
      <c r="F48" s="12">
        <f t="shared" ref="F48:M48" si="1">F50-F49</f>
        <v>10070456</v>
      </c>
      <c r="G48" s="12">
        <f t="shared" si="1"/>
        <v>94697689</v>
      </c>
      <c r="H48" s="12">
        <f t="shared" si="1"/>
        <v>83658288.590000004</v>
      </c>
      <c r="I48" s="12">
        <f t="shared" si="1"/>
        <v>9547669.4699999988</v>
      </c>
      <c r="J48" s="12">
        <f t="shared" si="1"/>
        <v>93205958.060000002</v>
      </c>
      <c r="K48" s="12">
        <f>K50-K49</f>
        <v>-968944.40999999642</v>
      </c>
      <c r="L48" s="12">
        <f t="shared" si="1"/>
        <v>-522786.53000000119</v>
      </c>
      <c r="M48" s="12">
        <f t="shared" si="1"/>
        <v>-1491730.9399999976</v>
      </c>
    </row>
    <row r="49" spans="1:26" s="1" customFormat="1" ht="55.5" customHeight="1" x14ac:dyDescent="0.25">
      <c r="A49" s="12"/>
      <c r="B49" s="71" t="s">
        <v>49</v>
      </c>
      <c r="C49" s="100"/>
      <c r="D49" s="101"/>
      <c r="E49" s="12">
        <v>12927</v>
      </c>
      <c r="F49" s="12">
        <v>127161</v>
      </c>
      <c r="G49" s="12">
        <f>E49+F49</f>
        <v>140088</v>
      </c>
      <c r="H49" s="12">
        <f>6415+6512</f>
        <v>12927</v>
      </c>
      <c r="I49" s="19">
        <f>89766+37000</f>
        <v>126766</v>
      </c>
      <c r="J49" s="19">
        <f>H49+I49</f>
        <v>139693</v>
      </c>
      <c r="K49" s="12">
        <f>H49-E49</f>
        <v>0</v>
      </c>
      <c r="L49" s="12">
        <f>I49-F49</f>
        <v>-395</v>
      </c>
      <c r="M49" s="12">
        <f>J49-G49</f>
        <v>-395</v>
      </c>
    </row>
    <row r="50" spans="1:26" s="1" customFormat="1" ht="31.5" customHeight="1" x14ac:dyDescent="0.25">
      <c r="A50" s="12"/>
      <c r="B50" s="102" t="s">
        <v>38</v>
      </c>
      <c r="C50" s="103"/>
      <c r="D50" s="104"/>
      <c r="E50" s="12">
        <f t="shared" ref="E50:M50" si="2">E33</f>
        <v>84640160</v>
      </c>
      <c r="F50" s="12">
        <f t="shared" si="2"/>
        <v>10197617</v>
      </c>
      <c r="G50" s="12">
        <f t="shared" si="2"/>
        <v>94837777</v>
      </c>
      <c r="H50" s="12">
        <f t="shared" si="2"/>
        <v>83671215.590000004</v>
      </c>
      <c r="I50" s="12">
        <f t="shared" si="2"/>
        <v>9674435.4699999988</v>
      </c>
      <c r="J50" s="12">
        <f t="shared" si="2"/>
        <v>93345651.060000002</v>
      </c>
      <c r="K50" s="12">
        <f t="shared" si="2"/>
        <v>-968944.40999999642</v>
      </c>
      <c r="L50" s="12">
        <f t="shared" si="2"/>
        <v>-523181.53000000119</v>
      </c>
      <c r="M50" s="12">
        <f t="shared" si="2"/>
        <v>-1492125.9399999976</v>
      </c>
    </row>
    <row r="51" spans="1:26" s="1" customFormat="1" x14ac:dyDescent="0.25">
      <c r="A51" s="11"/>
    </row>
    <row r="52" spans="1:26" s="1" customFormat="1" x14ac:dyDescent="0.25">
      <c r="A52" s="13" t="s">
        <v>50</v>
      </c>
    </row>
    <row r="53" spans="1:26" s="17" customFormat="1" ht="15.75" customHeight="1" x14ac:dyDescent="0.25">
      <c r="A53" s="30" t="s">
        <v>51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s="1" customFormat="1" x14ac:dyDescent="0.25">
      <c r="A54" s="11"/>
    </row>
    <row r="55" spans="1:26" s="1" customFormat="1" ht="48.75" customHeight="1" x14ac:dyDescent="0.25">
      <c r="A55" s="96" t="s">
        <v>46</v>
      </c>
      <c r="B55" s="96" t="s">
        <v>52</v>
      </c>
      <c r="C55" s="96" t="s">
        <v>53</v>
      </c>
      <c r="D55" s="96" t="s">
        <v>54</v>
      </c>
      <c r="E55" s="96" t="s">
        <v>32</v>
      </c>
      <c r="F55" s="96"/>
      <c r="G55" s="96"/>
      <c r="H55" s="96" t="s">
        <v>55</v>
      </c>
      <c r="I55" s="96"/>
      <c r="J55" s="96"/>
      <c r="K55" s="96" t="s">
        <v>34</v>
      </c>
      <c r="L55" s="96"/>
      <c r="M55" s="96"/>
    </row>
    <row r="56" spans="1:26" s="1" customFormat="1" ht="30.75" customHeight="1" x14ac:dyDescent="0.25">
      <c r="A56" s="96"/>
      <c r="B56" s="96"/>
      <c r="C56" s="96"/>
      <c r="D56" s="96"/>
      <c r="E56" s="12" t="s">
        <v>35</v>
      </c>
      <c r="F56" s="12" t="s">
        <v>36</v>
      </c>
      <c r="G56" s="12" t="s">
        <v>37</v>
      </c>
      <c r="H56" s="12" t="s">
        <v>35</v>
      </c>
      <c r="I56" s="12" t="s">
        <v>36</v>
      </c>
      <c r="J56" s="12" t="s">
        <v>37</v>
      </c>
      <c r="K56" s="12" t="s">
        <v>35</v>
      </c>
      <c r="L56" s="12" t="s">
        <v>36</v>
      </c>
      <c r="M56" s="12" t="s">
        <v>37</v>
      </c>
    </row>
    <row r="57" spans="1:26" s="1" customFormat="1" x14ac:dyDescent="0.25">
      <c r="A57" s="12">
        <v>1</v>
      </c>
      <c r="B57" s="12">
        <v>2</v>
      </c>
      <c r="C57" s="12">
        <v>3</v>
      </c>
      <c r="D57" s="12">
        <v>4</v>
      </c>
      <c r="E57" s="12">
        <v>5</v>
      </c>
      <c r="F57" s="12">
        <v>6</v>
      </c>
      <c r="G57" s="12">
        <v>7</v>
      </c>
      <c r="H57" s="12">
        <v>8</v>
      </c>
      <c r="I57" s="12">
        <v>9</v>
      </c>
      <c r="J57" s="12">
        <v>10</v>
      </c>
      <c r="K57" s="12">
        <v>11</v>
      </c>
      <c r="L57" s="12">
        <v>12</v>
      </c>
      <c r="M57" s="12">
        <v>13</v>
      </c>
    </row>
    <row r="58" spans="1:26" s="1" customFormat="1" ht="21" customHeight="1" x14ac:dyDescent="0.25">
      <c r="A58" s="31">
        <v>1</v>
      </c>
      <c r="B58" s="32" t="s">
        <v>56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26" s="1" customFormat="1" ht="31.5" x14ac:dyDescent="0.25">
      <c r="A59" s="12"/>
      <c r="B59" s="33" t="s">
        <v>57</v>
      </c>
      <c r="C59" s="19" t="s">
        <v>58</v>
      </c>
      <c r="D59" s="19" t="s">
        <v>59</v>
      </c>
      <c r="E59" s="19">
        <f>E61+E62+E63</f>
        <v>7</v>
      </c>
      <c r="F59" s="19">
        <f>F61+F62+F63</f>
        <v>7</v>
      </c>
      <c r="G59" s="12">
        <f>E59</f>
        <v>7</v>
      </c>
      <c r="H59" s="19">
        <f>H61+H62+H63</f>
        <v>7</v>
      </c>
      <c r="I59" s="19">
        <f>I61+I62+I63</f>
        <v>7</v>
      </c>
      <c r="J59" s="12">
        <f>H59</f>
        <v>7</v>
      </c>
      <c r="K59" s="12"/>
      <c r="L59" s="12"/>
      <c r="M59" s="12"/>
    </row>
    <row r="60" spans="1:26" s="1" customFormat="1" ht="21.75" customHeight="1" x14ac:dyDescent="0.25">
      <c r="A60" s="12"/>
      <c r="B60" s="34" t="s">
        <v>60</v>
      </c>
      <c r="C60" s="19" t="s">
        <v>58</v>
      </c>
      <c r="D60" s="19" t="s">
        <v>59</v>
      </c>
      <c r="E60" s="19"/>
      <c r="F60" s="19"/>
      <c r="G60" s="12"/>
      <c r="H60" s="19"/>
      <c r="I60" s="19"/>
      <c r="J60" s="12"/>
      <c r="K60" s="12"/>
      <c r="L60" s="12"/>
      <c r="M60" s="12"/>
    </row>
    <row r="61" spans="1:26" s="1" customFormat="1" ht="31.5" x14ac:dyDescent="0.25">
      <c r="A61" s="12"/>
      <c r="B61" s="34" t="s">
        <v>61</v>
      </c>
      <c r="C61" s="19" t="s">
        <v>58</v>
      </c>
      <c r="D61" s="19" t="s">
        <v>59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2"/>
      <c r="L61" s="12"/>
      <c r="M61" s="12"/>
    </row>
    <row r="62" spans="1:26" s="1" customFormat="1" ht="31.5" x14ac:dyDescent="0.25">
      <c r="A62" s="12"/>
      <c r="B62" s="33" t="s">
        <v>62</v>
      </c>
      <c r="C62" s="19" t="s">
        <v>58</v>
      </c>
      <c r="D62" s="19" t="s">
        <v>59</v>
      </c>
      <c r="E62" s="19">
        <v>2</v>
      </c>
      <c r="F62" s="19">
        <v>2</v>
      </c>
      <c r="G62" s="12">
        <f>E62</f>
        <v>2</v>
      </c>
      <c r="H62" s="19">
        <v>2</v>
      </c>
      <c r="I62" s="19">
        <v>2</v>
      </c>
      <c r="J62" s="12">
        <f>H62</f>
        <v>2</v>
      </c>
      <c r="K62" s="12"/>
      <c r="L62" s="12"/>
      <c r="M62" s="12"/>
    </row>
    <row r="63" spans="1:26" s="1" customFormat="1" ht="31.5" x14ac:dyDescent="0.25">
      <c r="A63" s="12"/>
      <c r="B63" s="33" t="s">
        <v>63</v>
      </c>
      <c r="C63" s="19" t="s">
        <v>58</v>
      </c>
      <c r="D63" s="19" t="s">
        <v>59</v>
      </c>
      <c r="E63" s="19">
        <v>4</v>
      </c>
      <c r="F63" s="19">
        <v>4</v>
      </c>
      <c r="G63" s="19">
        <v>4</v>
      </c>
      <c r="H63" s="19">
        <v>4</v>
      </c>
      <c r="I63" s="19">
        <v>4</v>
      </c>
      <c r="J63" s="19">
        <v>4</v>
      </c>
      <c r="K63" s="12"/>
      <c r="L63" s="12"/>
      <c r="M63" s="12"/>
    </row>
    <row r="64" spans="1:26" s="1" customFormat="1" ht="67.5" customHeight="1" x14ac:dyDescent="0.25">
      <c r="A64" s="12"/>
      <c r="B64" s="33" t="s">
        <v>64</v>
      </c>
      <c r="C64" s="19" t="s">
        <v>58</v>
      </c>
      <c r="D64" s="19" t="s">
        <v>65</v>
      </c>
      <c r="E64" s="19">
        <f>E65+E66+E67+E68+E69</f>
        <v>472.67</v>
      </c>
      <c r="F64" s="19">
        <f>F65+F66+F67+F68+F69</f>
        <v>28.34</v>
      </c>
      <c r="G64" s="12">
        <f t="shared" ref="G64" si="3">E64+F64</f>
        <v>501.01</v>
      </c>
      <c r="H64" s="19">
        <f>H65+H66+H67+H68+H69</f>
        <v>472.67</v>
      </c>
      <c r="I64" s="19">
        <f>I65+I66+I67+I68+I69</f>
        <v>28.34</v>
      </c>
      <c r="J64" s="12">
        <f t="shared" ref="J64" si="4">H64+I64</f>
        <v>501.01</v>
      </c>
      <c r="K64" s="12"/>
      <c r="L64" s="12"/>
      <c r="M64" s="12"/>
    </row>
    <row r="65" spans="1:23" s="1" customFormat="1" ht="63.75" customHeight="1" x14ac:dyDescent="0.25">
      <c r="A65" s="12"/>
      <c r="B65" s="34" t="s">
        <v>66</v>
      </c>
      <c r="C65" s="19" t="s">
        <v>58</v>
      </c>
      <c r="D65" s="19" t="s">
        <v>65</v>
      </c>
      <c r="E65" s="19">
        <v>19</v>
      </c>
      <c r="F65" s="12"/>
      <c r="G65" s="12">
        <v>19</v>
      </c>
      <c r="H65" s="19">
        <v>19</v>
      </c>
      <c r="I65" s="12"/>
      <c r="J65" s="12">
        <v>19</v>
      </c>
      <c r="K65" s="12"/>
      <c r="L65" s="12"/>
      <c r="M65" s="12"/>
    </row>
    <row r="66" spans="1:23" s="1" customFormat="1" ht="67.5" customHeight="1" x14ac:dyDescent="0.25">
      <c r="A66" s="12"/>
      <c r="B66" s="34" t="s">
        <v>67</v>
      </c>
      <c r="C66" s="19" t="s">
        <v>58</v>
      </c>
      <c r="D66" s="19" t="s">
        <v>65</v>
      </c>
      <c r="E66" s="35">
        <v>362.92</v>
      </c>
      <c r="F66" s="12">
        <v>22.59</v>
      </c>
      <c r="G66" s="12">
        <v>385.51</v>
      </c>
      <c r="H66" s="35">
        <v>362.92</v>
      </c>
      <c r="I66" s="12">
        <v>22.59</v>
      </c>
      <c r="J66" s="12">
        <v>385.51</v>
      </c>
      <c r="K66" s="12"/>
      <c r="L66" s="12"/>
      <c r="M66" s="12"/>
    </row>
    <row r="67" spans="1:23" s="1" customFormat="1" ht="31.5" customHeight="1" x14ac:dyDescent="0.25">
      <c r="A67" s="12"/>
      <c r="B67" s="34" t="s">
        <v>68</v>
      </c>
      <c r="C67" s="19" t="s">
        <v>58</v>
      </c>
      <c r="D67" s="19" t="s">
        <v>69</v>
      </c>
      <c r="E67" s="19">
        <v>8</v>
      </c>
      <c r="F67" s="12">
        <v>1.5</v>
      </c>
      <c r="G67" s="12">
        <v>9.5</v>
      </c>
      <c r="H67" s="19">
        <v>8</v>
      </c>
      <c r="I67" s="12">
        <v>1.5</v>
      </c>
      <c r="J67" s="12">
        <v>9.5</v>
      </c>
      <c r="K67" s="12"/>
      <c r="L67" s="12"/>
      <c r="M67" s="12"/>
    </row>
    <row r="68" spans="1:23" s="1" customFormat="1" ht="63" x14ac:dyDescent="0.25">
      <c r="A68" s="12"/>
      <c r="B68" s="34" t="s">
        <v>70</v>
      </c>
      <c r="C68" s="19" t="s">
        <v>58</v>
      </c>
      <c r="D68" s="19" t="s">
        <v>69</v>
      </c>
      <c r="E68" s="19">
        <v>15.5</v>
      </c>
      <c r="F68" s="12">
        <v>1.5</v>
      </c>
      <c r="G68" s="12">
        <v>17</v>
      </c>
      <c r="H68" s="19">
        <v>15.5</v>
      </c>
      <c r="I68" s="12">
        <v>1.5</v>
      </c>
      <c r="J68" s="12">
        <v>17</v>
      </c>
      <c r="K68" s="12"/>
      <c r="L68" s="12"/>
      <c r="M68" s="12"/>
    </row>
    <row r="69" spans="1:23" s="1" customFormat="1" ht="33.75" customHeight="1" x14ac:dyDescent="0.25">
      <c r="A69" s="12"/>
      <c r="B69" s="34" t="s">
        <v>71</v>
      </c>
      <c r="C69" s="19" t="s">
        <v>58</v>
      </c>
      <c r="D69" s="19" t="s">
        <v>69</v>
      </c>
      <c r="E69" s="19">
        <v>67.25</v>
      </c>
      <c r="F69" s="12">
        <v>2.75</v>
      </c>
      <c r="G69" s="12">
        <v>70</v>
      </c>
      <c r="H69" s="19">
        <v>67.25</v>
      </c>
      <c r="I69" s="12">
        <v>2.75</v>
      </c>
      <c r="J69" s="12">
        <v>70</v>
      </c>
      <c r="K69" s="12"/>
      <c r="L69" s="12"/>
      <c r="M69" s="12"/>
    </row>
    <row r="70" spans="1:23" s="37" customFormat="1" ht="135" customHeight="1" x14ac:dyDescent="0.25">
      <c r="A70" s="19"/>
      <c r="B70" s="34" t="s">
        <v>72</v>
      </c>
      <c r="C70" s="19" t="s">
        <v>73</v>
      </c>
      <c r="D70" s="19" t="s">
        <v>74</v>
      </c>
      <c r="E70" s="36">
        <f>E33</f>
        <v>84640160</v>
      </c>
      <c r="F70" s="36"/>
      <c r="G70" s="36">
        <f>E70</f>
        <v>84640160</v>
      </c>
      <c r="H70" s="36">
        <f>H48</f>
        <v>83658288.590000004</v>
      </c>
      <c r="I70" s="36"/>
      <c r="J70" s="36">
        <f>H70</f>
        <v>83658288.590000004</v>
      </c>
      <c r="K70" s="36">
        <f>H70-E70</f>
        <v>-981871.40999999642</v>
      </c>
      <c r="L70" s="36">
        <f>I70-F70</f>
        <v>0</v>
      </c>
      <c r="M70" s="36">
        <f>J70-G70</f>
        <v>-981871.40999999642</v>
      </c>
    </row>
    <row r="71" spans="1:23" s="1" customFormat="1" ht="96.75" customHeight="1" x14ac:dyDescent="0.25">
      <c r="A71" s="12"/>
      <c r="B71" s="34" t="s">
        <v>75</v>
      </c>
      <c r="C71" s="19" t="s">
        <v>73</v>
      </c>
      <c r="D71" s="19" t="s">
        <v>74</v>
      </c>
      <c r="E71" s="12"/>
      <c r="F71" s="38">
        <v>8380855</v>
      </c>
      <c r="G71" s="39">
        <f>F71</f>
        <v>8380855</v>
      </c>
      <c r="H71" s="12"/>
      <c r="I71" s="12">
        <v>8001200.2999999998</v>
      </c>
      <c r="J71" s="12">
        <f>I71</f>
        <v>8001200.2999999998</v>
      </c>
      <c r="K71" s="12"/>
      <c r="L71" s="40">
        <f t="shared" ref="L71:M74" si="5">I71-F71</f>
        <v>-379654.70000000019</v>
      </c>
      <c r="M71" s="40">
        <f t="shared" si="5"/>
        <v>-379654.70000000019</v>
      </c>
    </row>
    <row r="72" spans="1:23" s="1" customFormat="1" ht="96.75" customHeight="1" x14ac:dyDescent="0.25">
      <c r="A72" s="12"/>
      <c r="B72" s="34" t="s">
        <v>76</v>
      </c>
      <c r="C72" s="19" t="s">
        <v>73</v>
      </c>
      <c r="D72" s="19" t="s">
        <v>74</v>
      </c>
      <c r="E72" s="12"/>
      <c r="F72" s="12">
        <v>8134655</v>
      </c>
      <c r="G72" s="39">
        <f>F72</f>
        <v>8134655</v>
      </c>
      <c r="H72" s="12"/>
      <c r="I72" s="12">
        <v>6858197.4100000001</v>
      </c>
      <c r="J72" s="12">
        <f>I72</f>
        <v>6858197.4100000001</v>
      </c>
      <c r="K72" s="12"/>
      <c r="L72" s="20">
        <f t="shared" si="5"/>
        <v>-1276457.5899999999</v>
      </c>
      <c r="M72" s="20">
        <f t="shared" si="5"/>
        <v>-1276457.5899999999</v>
      </c>
    </row>
    <row r="73" spans="1:23" s="1" customFormat="1" ht="221.25" customHeight="1" x14ac:dyDescent="0.25">
      <c r="A73" s="12"/>
      <c r="B73" s="34" t="s">
        <v>77</v>
      </c>
      <c r="C73" s="19" t="s">
        <v>73</v>
      </c>
      <c r="D73" s="19" t="s">
        <v>74</v>
      </c>
      <c r="E73" s="12"/>
      <c r="F73" s="12">
        <v>533145</v>
      </c>
      <c r="G73" s="39">
        <f>F73</f>
        <v>533145</v>
      </c>
      <c r="H73" s="12"/>
      <c r="I73" s="12">
        <v>387083.83</v>
      </c>
      <c r="J73" s="12">
        <f>I73</f>
        <v>387083.83</v>
      </c>
      <c r="K73" s="12"/>
      <c r="L73" s="40">
        <f t="shared" si="5"/>
        <v>-146061.16999999998</v>
      </c>
      <c r="M73" s="40">
        <f t="shared" si="5"/>
        <v>-146061.16999999998</v>
      </c>
    </row>
    <row r="74" spans="1:23" s="1" customFormat="1" ht="217.5" customHeight="1" x14ac:dyDescent="0.25">
      <c r="A74" s="12"/>
      <c r="B74" s="41" t="s">
        <v>78</v>
      </c>
      <c r="C74" s="19" t="s">
        <v>73</v>
      </c>
      <c r="D74" s="19" t="s">
        <v>74</v>
      </c>
      <c r="E74" s="12"/>
      <c r="F74" s="12">
        <v>550000</v>
      </c>
      <c r="G74" s="39">
        <f>F74</f>
        <v>550000</v>
      </c>
      <c r="H74" s="12"/>
      <c r="I74" s="12">
        <v>545785</v>
      </c>
      <c r="J74" s="12">
        <f>I74</f>
        <v>545785</v>
      </c>
      <c r="K74" s="12"/>
      <c r="L74" s="40">
        <f t="shared" si="5"/>
        <v>-4215</v>
      </c>
      <c r="M74" s="40">
        <f t="shared" si="5"/>
        <v>-4215</v>
      </c>
    </row>
    <row r="75" spans="1:23" s="1" customFormat="1" ht="22.5" customHeight="1" x14ac:dyDescent="0.25">
      <c r="A75" s="31">
        <v>2</v>
      </c>
      <c r="B75" s="31" t="s">
        <v>79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97" t="s">
        <v>80</v>
      </c>
      <c r="O75" s="98"/>
      <c r="P75" s="99"/>
      <c r="Q75" s="97" t="s">
        <v>81</v>
      </c>
      <c r="R75" s="98"/>
      <c r="S75" s="99"/>
      <c r="T75" s="42" t="s">
        <v>82</v>
      </c>
      <c r="U75" s="42" t="s">
        <v>82</v>
      </c>
    </row>
    <row r="76" spans="1:23" s="1" customFormat="1" ht="110.25" x14ac:dyDescent="0.25">
      <c r="A76" s="12"/>
      <c r="B76" s="33" t="s">
        <v>83</v>
      </c>
      <c r="C76" s="19" t="s">
        <v>84</v>
      </c>
      <c r="D76" s="19" t="s">
        <v>85</v>
      </c>
      <c r="E76" s="36">
        <f>E77+E78+E79</f>
        <v>3035</v>
      </c>
      <c r="F76" s="36">
        <f>F77+F78+F79</f>
        <v>1001</v>
      </c>
      <c r="G76" s="36">
        <f>E76+F76</f>
        <v>4036</v>
      </c>
      <c r="H76" s="36">
        <f>H77+H78+H79</f>
        <v>3035</v>
      </c>
      <c r="I76" s="43">
        <f>I77+I78+I79</f>
        <v>850</v>
      </c>
      <c r="J76" s="36">
        <f>H76+I76</f>
        <v>3885</v>
      </c>
      <c r="K76" s="12">
        <f>H76-E76</f>
        <v>0</v>
      </c>
      <c r="L76" s="12">
        <f>I76-F76</f>
        <v>-151</v>
      </c>
      <c r="M76" s="12">
        <f>J76-G76</f>
        <v>-151</v>
      </c>
      <c r="N76" s="44" t="s">
        <v>86</v>
      </c>
      <c r="O76" s="42"/>
      <c r="P76" s="42"/>
      <c r="Q76" s="42" t="s">
        <v>87</v>
      </c>
      <c r="R76" s="42"/>
      <c r="S76" s="42" t="s">
        <v>88</v>
      </c>
      <c r="T76" s="42">
        <v>2018</v>
      </c>
      <c r="U76" s="42">
        <v>2019</v>
      </c>
      <c r="W76" s="1" t="s">
        <v>89</v>
      </c>
    </row>
    <row r="77" spans="1:23" s="1" customFormat="1" ht="35.25" customHeight="1" x14ac:dyDescent="0.25">
      <c r="A77" s="12"/>
      <c r="B77" s="34" t="s">
        <v>90</v>
      </c>
      <c r="C77" s="19" t="s">
        <v>84</v>
      </c>
      <c r="D77" s="19" t="s">
        <v>85</v>
      </c>
      <c r="E77" s="12">
        <v>653</v>
      </c>
      <c r="F77" s="12">
        <v>9</v>
      </c>
      <c r="G77" s="12">
        <f>E77+F77</f>
        <v>662</v>
      </c>
      <c r="H77" s="19">
        <v>653</v>
      </c>
      <c r="I77" s="45">
        <v>23</v>
      </c>
      <c r="J77" s="12">
        <f>H77+I77</f>
        <v>676</v>
      </c>
      <c r="K77" s="12">
        <f>H77-E77</f>
        <v>0</v>
      </c>
      <c r="L77" s="12">
        <f t="shared" ref="L77:M79" si="6">I77-F77</f>
        <v>14</v>
      </c>
      <c r="M77" s="12">
        <f t="shared" si="6"/>
        <v>14</v>
      </c>
      <c r="N77" s="42">
        <v>23</v>
      </c>
      <c r="O77" s="42"/>
      <c r="P77" s="42"/>
      <c r="Q77" s="42">
        <f>E77</f>
        <v>653</v>
      </c>
      <c r="R77" s="42">
        <v>10</v>
      </c>
      <c r="S77" s="42">
        <f>Q77-R77</f>
        <v>643</v>
      </c>
      <c r="T77" s="42">
        <f>S77+P77</f>
        <v>643</v>
      </c>
      <c r="U77" s="42"/>
      <c r="W77" s="1">
        <v>137640</v>
      </c>
    </row>
    <row r="78" spans="1:23" s="1" customFormat="1" ht="36" customHeight="1" x14ac:dyDescent="0.25">
      <c r="A78" s="12"/>
      <c r="B78" s="34" t="s">
        <v>91</v>
      </c>
      <c r="C78" s="19" t="s">
        <v>84</v>
      </c>
      <c r="D78" s="19" t="s">
        <v>85</v>
      </c>
      <c r="E78" s="12">
        <v>582</v>
      </c>
      <c r="F78" s="12">
        <v>334</v>
      </c>
      <c r="G78" s="12">
        <f>E78+F78</f>
        <v>916</v>
      </c>
      <c r="H78" s="19">
        <v>582</v>
      </c>
      <c r="I78" s="45">
        <v>128</v>
      </c>
      <c r="J78" s="12">
        <f>H78+I78</f>
        <v>710</v>
      </c>
      <c r="K78" s="12">
        <f>H78-E78</f>
        <v>0</v>
      </c>
      <c r="L78" s="12">
        <f t="shared" si="6"/>
        <v>-206</v>
      </c>
      <c r="M78" s="12">
        <f t="shared" si="6"/>
        <v>-206</v>
      </c>
      <c r="N78" s="42">
        <f>F78</f>
        <v>334</v>
      </c>
      <c r="O78" s="42"/>
      <c r="P78" s="42"/>
      <c r="Q78" s="42">
        <f>E78</f>
        <v>582</v>
      </c>
      <c r="R78" s="42">
        <v>5</v>
      </c>
      <c r="S78" s="42">
        <f>Q78-R78</f>
        <v>577</v>
      </c>
      <c r="T78" s="42">
        <f>S78+P78</f>
        <v>577</v>
      </c>
      <c r="U78" s="42"/>
    </row>
    <row r="79" spans="1:23" s="1" customFormat="1" ht="31.5" x14ac:dyDescent="0.25">
      <c r="A79" s="12"/>
      <c r="B79" s="34" t="s">
        <v>92</v>
      </c>
      <c r="C79" s="19" t="s">
        <v>84</v>
      </c>
      <c r="D79" s="19" t="s">
        <v>85</v>
      </c>
      <c r="E79" s="12">
        <v>1800</v>
      </c>
      <c r="F79" s="12">
        <v>658</v>
      </c>
      <c r="G79" s="12">
        <f>E79+F79</f>
        <v>2458</v>
      </c>
      <c r="H79" s="19">
        <v>1800</v>
      </c>
      <c r="I79" s="45">
        <v>699</v>
      </c>
      <c r="J79" s="12">
        <f>H79+I79</f>
        <v>2499</v>
      </c>
      <c r="K79" s="12">
        <f>H79-E79</f>
        <v>0</v>
      </c>
      <c r="L79" s="12">
        <f t="shared" si="6"/>
        <v>41</v>
      </c>
      <c r="M79" s="12">
        <f t="shared" si="6"/>
        <v>41</v>
      </c>
      <c r="N79" s="42">
        <f>F79</f>
        <v>658</v>
      </c>
      <c r="O79" s="42"/>
      <c r="P79" s="42"/>
      <c r="Q79" s="42">
        <f>E79</f>
        <v>1800</v>
      </c>
      <c r="R79" s="42">
        <v>20</v>
      </c>
      <c r="S79" s="42">
        <f>Q79-R79</f>
        <v>1780</v>
      </c>
      <c r="T79" s="42">
        <f>S79+P79</f>
        <v>1780</v>
      </c>
      <c r="U79" s="42"/>
    </row>
    <row r="80" spans="1:23" s="1" customFormat="1" ht="69" customHeight="1" x14ac:dyDescent="0.25">
      <c r="A80" s="12"/>
      <c r="B80" s="33" t="s">
        <v>93</v>
      </c>
      <c r="C80" s="19" t="s">
        <v>84</v>
      </c>
      <c r="D80" s="19" t="s">
        <v>85</v>
      </c>
      <c r="E80" s="36">
        <v>1100</v>
      </c>
      <c r="F80" s="46"/>
      <c r="G80" s="36">
        <f>E80+F80</f>
        <v>1100</v>
      </c>
      <c r="H80" s="36">
        <v>1097</v>
      </c>
      <c r="I80" s="12"/>
      <c r="J80" s="12">
        <f>H80</f>
        <v>1097</v>
      </c>
      <c r="K80" s="12">
        <f>H80-E80</f>
        <v>-3</v>
      </c>
      <c r="L80" s="12"/>
      <c r="M80" s="12">
        <f>K80</f>
        <v>-3</v>
      </c>
      <c r="N80" s="42">
        <f>N77+N78+N79</f>
        <v>1015</v>
      </c>
      <c r="O80" s="42">
        <f t="shared" ref="O80:T80" si="7">O77+O78+O79</f>
        <v>0</v>
      </c>
      <c r="P80" s="42">
        <f t="shared" si="7"/>
        <v>0</v>
      </c>
      <c r="Q80" s="42">
        <f t="shared" si="7"/>
        <v>3035</v>
      </c>
      <c r="R80" s="42">
        <f t="shared" si="7"/>
        <v>35</v>
      </c>
      <c r="S80" s="42">
        <f t="shared" si="7"/>
        <v>3000</v>
      </c>
      <c r="T80" s="42">
        <f t="shared" si="7"/>
        <v>3000</v>
      </c>
      <c r="U80" s="42">
        <f>U77+U78+U79</f>
        <v>0</v>
      </c>
    </row>
    <row r="81" spans="1:13" s="1" customFormat="1" ht="64.5" customHeight="1" x14ac:dyDescent="0.25">
      <c r="A81" s="12"/>
      <c r="B81" s="33" t="s">
        <v>94</v>
      </c>
      <c r="C81" s="19" t="s">
        <v>58</v>
      </c>
      <c r="D81" s="19" t="s">
        <v>95</v>
      </c>
      <c r="E81" s="36"/>
      <c r="F81" s="36">
        <v>19</v>
      </c>
      <c r="G81" s="36">
        <f>F81</f>
        <v>19</v>
      </c>
      <c r="H81" s="12"/>
      <c r="I81" s="12">
        <v>19</v>
      </c>
      <c r="J81" s="12">
        <f>H81+I81</f>
        <v>19</v>
      </c>
      <c r="K81" s="12"/>
      <c r="L81" s="12"/>
      <c r="M81" s="12"/>
    </row>
    <row r="82" spans="1:13" s="1" customFormat="1" ht="105.75" customHeight="1" x14ac:dyDescent="0.25">
      <c r="A82" s="12"/>
      <c r="B82" s="33" t="s">
        <v>96</v>
      </c>
      <c r="C82" s="19" t="s">
        <v>58</v>
      </c>
      <c r="D82" s="19" t="s">
        <v>95</v>
      </c>
      <c r="E82" s="36">
        <v>4</v>
      </c>
      <c r="F82" s="36"/>
      <c r="G82" s="36">
        <f>E82</f>
        <v>4</v>
      </c>
      <c r="H82" s="12">
        <v>4</v>
      </c>
      <c r="I82" s="12"/>
      <c r="J82" s="12">
        <f>H82</f>
        <v>4</v>
      </c>
      <c r="K82" s="12"/>
      <c r="L82" s="12"/>
      <c r="M82" s="12"/>
    </row>
    <row r="83" spans="1:13" s="1" customFormat="1" ht="115.5" customHeight="1" x14ac:dyDescent="0.25">
      <c r="A83" s="12"/>
      <c r="B83" s="33" t="s">
        <v>97</v>
      </c>
      <c r="C83" s="19" t="s">
        <v>58</v>
      </c>
      <c r="D83" s="19" t="s">
        <v>95</v>
      </c>
      <c r="E83" s="36">
        <v>4</v>
      </c>
      <c r="F83" s="36"/>
      <c r="G83" s="36">
        <f>E83</f>
        <v>4</v>
      </c>
      <c r="H83" s="12">
        <v>4</v>
      </c>
      <c r="I83" s="12"/>
      <c r="J83" s="12">
        <f>H83</f>
        <v>4</v>
      </c>
      <c r="K83" s="12"/>
      <c r="L83" s="12"/>
      <c r="M83" s="12"/>
    </row>
    <row r="84" spans="1:13" s="1" customFormat="1" ht="203.25" customHeight="1" x14ac:dyDescent="0.25">
      <c r="A84" s="12"/>
      <c r="B84" s="47" t="s">
        <v>98</v>
      </c>
      <c r="C84" s="12" t="s">
        <v>58</v>
      </c>
      <c r="D84" s="12" t="s">
        <v>95</v>
      </c>
      <c r="E84" s="36">
        <v>1</v>
      </c>
      <c r="F84" s="46">
        <v>1</v>
      </c>
      <c r="G84" s="36">
        <f>E84</f>
        <v>1</v>
      </c>
      <c r="H84" s="12">
        <v>1</v>
      </c>
      <c r="I84" s="12">
        <v>1</v>
      </c>
      <c r="J84" s="12">
        <f>H84+I84</f>
        <v>2</v>
      </c>
      <c r="K84" s="12"/>
      <c r="L84" s="12"/>
      <c r="M84" s="12"/>
    </row>
    <row r="85" spans="1:13" s="1" customFormat="1" ht="69.75" customHeight="1" x14ac:dyDescent="0.25">
      <c r="A85" s="12"/>
      <c r="B85" s="48" t="s">
        <v>99</v>
      </c>
      <c r="C85" s="12" t="s">
        <v>58</v>
      </c>
      <c r="D85" s="12" t="s">
        <v>95</v>
      </c>
      <c r="E85" s="36"/>
      <c r="F85" s="46">
        <v>1</v>
      </c>
      <c r="G85" s="36">
        <f>F85</f>
        <v>1</v>
      </c>
      <c r="H85" s="12"/>
      <c r="I85" s="12">
        <v>1</v>
      </c>
      <c r="J85" s="12">
        <f>H85+I85</f>
        <v>1</v>
      </c>
      <c r="K85" s="12"/>
      <c r="L85" s="12"/>
      <c r="M85" s="12"/>
    </row>
    <row r="86" spans="1:13" s="1" customFormat="1" ht="88.5" customHeight="1" x14ac:dyDescent="0.25">
      <c r="A86" s="12"/>
      <c r="B86" s="48" t="s">
        <v>100</v>
      </c>
      <c r="C86" s="12" t="s">
        <v>73</v>
      </c>
      <c r="D86" s="12" t="s">
        <v>95</v>
      </c>
      <c r="E86" s="45"/>
      <c r="F86" s="46">
        <v>1</v>
      </c>
      <c r="G86" s="36">
        <f>F86</f>
        <v>1</v>
      </c>
      <c r="H86" s="12"/>
      <c r="I86" s="12">
        <v>1</v>
      </c>
      <c r="J86" s="12">
        <f>H86+I86</f>
        <v>1</v>
      </c>
      <c r="K86" s="12"/>
      <c r="L86" s="12"/>
      <c r="M86" s="12"/>
    </row>
    <row r="87" spans="1:13" s="1" customFormat="1" ht="31.5" x14ac:dyDescent="0.25">
      <c r="A87" s="31">
        <v>3</v>
      </c>
      <c r="B87" s="31" t="s">
        <v>101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s="1" customFormat="1" ht="163.5" customHeight="1" x14ac:dyDescent="0.25">
      <c r="A88" s="31"/>
      <c r="B88" s="34" t="s">
        <v>102</v>
      </c>
      <c r="C88" s="19" t="s">
        <v>73</v>
      </c>
      <c r="D88" s="19" t="s">
        <v>103</v>
      </c>
      <c r="E88" s="39">
        <v>27888</v>
      </c>
      <c r="F88" s="39">
        <v>5608</v>
      </c>
      <c r="G88" s="39">
        <v>22362</v>
      </c>
      <c r="H88" s="39">
        <v>27569</v>
      </c>
      <c r="I88" s="39">
        <v>9347</v>
      </c>
      <c r="J88" s="39">
        <f>(H33+164920.4+61496.09+675101.75+3045603.6+422451.98+494412.24+3080735.67)/J76</f>
        <v>23581.965848133848</v>
      </c>
      <c r="K88" s="39">
        <v>-319</v>
      </c>
      <c r="L88" s="39">
        <v>3739</v>
      </c>
      <c r="M88" s="39">
        <v>1219.9658481338483</v>
      </c>
    </row>
    <row r="89" spans="1:13" s="1" customFormat="1" ht="31.5" x14ac:dyDescent="0.25">
      <c r="A89" s="31"/>
      <c r="B89" s="34" t="s">
        <v>90</v>
      </c>
      <c r="C89" s="19" t="s">
        <v>73</v>
      </c>
      <c r="D89" s="19" t="s">
        <v>103</v>
      </c>
      <c r="E89" s="38">
        <v>35178</v>
      </c>
      <c r="F89" s="38">
        <v>4900</v>
      </c>
      <c r="G89" s="39">
        <v>35066</v>
      </c>
      <c r="H89" s="39">
        <v>34990</v>
      </c>
      <c r="I89" s="39">
        <v>7170</v>
      </c>
      <c r="J89" s="39">
        <v>34043</v>
      </c>
      <c r="K89" s="39">
        <v>-188</v>
      </c>
      <c r="L89" s="39">
        <v>2270</v>
      </c>
      <c r="M89" s="39">
        <v>-1023</v>
      </c>
    </row>
    <row r="90" spans="1:13" s="1" customFormat="1" ht="38.25" customHeight="1" x14ac:dyDescent="0.25">
      <c r="A90" s="12"/>
      <c r="B90" s="34" t="s">
        <v>91</v>
      </c>
      <c r="C90" s="19" t="s">
        <v>73</v>
      </c>
      <c r="D90" s="19" t="s">
        <v>103</v>
      </c>
      <c r="E90" s="38">
        <v>15938</v>
      </c>
      <c r="F90" s="38">
        <v>6174</v>
      </c>
      <c r="G90" s="39">
        <v>12378</v>
      </c>
      <c r="H90" s="39">
        <v>15725</v>
      </c>
      <c r="I90" s="39">
        <v>5755</v>
      </c>
      <c r="J90" s="39">
        <v>13927</v>
      </c>
      <c r="K90" s="39">
        <v>-214</v>
      </c>
      <c r="L90" s="39">
        <v>-419</v>
      </c>
      <c r="M90" s="39">
        <v>1549</v>
      </c>
    </row>
    <row r="91" spans="1:13" s="1" customFormat="1" ht="31.5" x14ac:dyDescent="0.25">
      <c r="A91" s="12"/>
      <c r="B91" s="34" t="s">
        <v>92</v>
      </c>
      <c r="C91" s="19" t="s">
        <v>73</v>
      </c>
      <c r="D91" s="19" t="s">
        <v>103</v>
      </c>
      <c r="E91" s="38">
        <v>29107</v>
      </c>
      <c r="F91" s="38">
        <v>5028</v>
      </c>
      <c r="G91" s="39">
        <v>22661</v>
      </c>
      <c r="H91" s="39">
        <v>28706</v>
      </c>
      <c r="I91" s="39">
        <v>6087</v>
      </c>
      <c r="J91" s="39">
        <v>22398</v>
      </c>
      <c r="K91" s="39">
        <v>-401</v>
      </c>
      <c r="L91" s="39">
        <v>1058</v>
      </c>
      <c r="M91" s="39">
        <v>-263</v>
      </c>
    </row>
    <row r="92" spans="1:13" s="1" customFormat="1" ht="112.5" customHeight="1" x14ac:dyDescent="0.25">
      <c r="A92" s="12"/>
      <c r="B92" s="34" t="s">
        <v>104</v>
      </c>
      <c r="C92" s="19" t="s">
        <v>73</v>
      </c>
      <c r="D92" s="19" t="s">
        <v>103</v>
      </c>
      <c r="E92" s="38"/>
      <c r="F92" s="38">
        <v>31919</v>
      </c>
      <c r="G92" s="38">
        <f>F92</f>
        <v>31919</v>
      </c>
      <c r="H92" s="38"/>
      <c r="I92" s="39">
        <v>31448</v>
      </c>
      <c r="J92" s="39">
        <f>I92</f>
        <v>31448</v>
      </c>
      <c r="K92" s="39">
        <f t="shared" ref="K92:M94" si="8">H92-E92</f>
        <v>0</v>
      </c>
      <c r="L92" s="39">
        <f t="shared" si="8"/>
        <v>-471</v>
      </c>
      <c r="M92" s="39">
        <f t="shared" si="8"/>
        <v>-471</v>
      </c>
    </row>
    <row r="93" spans="1:13" s="1" customFormat="1" ht="112.5" customHeight="1" x14ac:dyDescent="0.25">
      <c r="A93" s="12"/>
      <c r="B93" s="48" t="s">
        <v>105</v>
      </c>
      <c r="C93" s="19" t="s">
        <v>73</v>
      </c>
      <c r="D93" s="19" t="s">
        <v>103</v>
      </c>
      <c r="E93" s="38">
        <v>54765</v>
      </c>
      <c r="F93" s="38"/>
      <c r="G93" s="38">
        <f>E93+F93</f>
        <v>54765</v>
      </c>
      <c r="H93" s="38">
        <v>54765</v>
      </c>
      <c r="I93" s="38"/>
      <c r="J93" s="38">
        <f>H93+I93</f>
        <v>54765</v>
      </c>
      <c r="K93" s="39">
        <f t="shared" si="8"/>
        <v>0</v>
      </c>
      <c r="L93" s="39">
        <f t="shared" si="8"/>
        <v>0</v>
      </c>
      <c r="M93" s="39">
        <f t="shared" si="8"/>
        <v>0</v>
      </c>
    </row>
    <row r="94" spans="1:13" s="1" customFormat="1" ht="94.5" customHeight="1" x14ac:dyDescent="0.25">
      <c r="A94" s="12"/>
      <c r="B94" s="48" t="s">
        <v>106</v>
      </c>
      <c r="C94" s="19" t="s">
        <v>73</v>
      </c>
      <c r="D94" s="19" t="s">
        <v>103</v>
      </c>
      <c r="E94" s="49">
        <v>488693</v>
      </c>
      <c r="F94" s="38"/>
      <c r="G94" s="38">
        <f>E94+F94</f>
        <v>488693</v>
      </c>
      <c r="H94" s="43">
        <v>485257.27</v>
      </c>
      <c r="I94" s="36"/>
      <c r="J94" s="36">
        <f>H94+I94</f>
        <v>485257.27</v>
      </c>
      <c r="K94" s="40">
        <f t="shared" si="8"/>
        <v>-3435.7299999999814</v>
      </c>
      <c r="L94" s="40">
        <f t="shared" si="8"/>
        <v>0</v>
      </c>
      <c r="M94" s="40">
        <f t="shared" si="8"/>
        <v>-3435.7299999999814</v>
      </c>
    </row>
    <row r="95" spans="1:13" s="1" customFormat="1" ht="247.5" customHeight="1" x14ac:dyDescent="0.25">
      <c r="A95" s="12"/>
      <c r="B95" s="50" t="s">
        <v>107</v>
      </c>
      <c r="C95" s="19" t="s">
        <v>73</v>
      </c>
      <c r="D95" s="19" t="s">
        <v>103</v>
      </c>
      <c r="E95" s="38">
        <f>12927</f>
        <v>12927</v>
      </c>
      <c r="F95" s="38">
        <v>127161</v>
      </c>
      <c r="G95" s="38">
        <f>E95+F95</f>
        <v>140088</v>
      </c>
      <c r="H95" s="38">
        <f>12927</f>
        <v>12927</v>
      </c>
      <c r="I95" s="38">
        <v>126766</v>
      </c>
      <c r="J95" s="38">
        <f>H95+I95</f>
        <v>139693</v>
      </c>
      <c r="K95" s="39">
        <f>H95-E95</f>
        <v>0</v>
      </c>
      <c r="L95" s="39">
        <f>I95-F95</f>
        <v>-395</v>
      </c>
      <c r="M95" s="39">
        <f>J95-G95</f>
        <v>-395</v>
      </c>
    </row>
    <row r="96" spans="1:13" s="1" customFormat="1" ht="102" customHeight="1" x14ac:dyDescent="0.25">
      <c r="A96" s="12"/>
      <c r="B96" s="47" t="s">
        <v>108</v>
      </c>
      <c r="C96" s="19" t="s">
        <v>73</v>
      </c>
      <c r="D96" s="19" t="s">
        <v>103</v>
      </c>
      <c r="E96" s="38">
        <f>199758</f>
        <v>199758</v>
      </c>
      <c r="F96" s="38"/>
      <c r="G96" s="38">
        <f>E96+F96</f>
        <v>199758</v>
      </c>
      <c r="H96" s="38">
        <f>199758</f>
        <v>199758</v>
      </c>
      <c r="I96" s="38"/>
      <c r="J96" s="38">
        <f>H96+I96</f>
        <v>199758</v>
      </c>
      <c r="K96" s="39">
        <f>H96-E96</f>
        <v>0</v>
      </c>
      <c r="L96" s="39"/>
      <c r="M96" s="39">
        <f>J96-G96</f>
        <v>0</v>
      </c>
    </row>
    <row r="97" spans="1:26" s="1" customFormat="1" ht="22.5" customHeight="1" x14ac:dyDescent="0.25">
      <c r="A97" s="31">
        <v>4</v>
      </c>
      <c r="B97" s="31" t="s">
        <v>109</v>
      </c>
      <c r="C97" s="12"/>
      <c r="D97" s="12"/>
      <c r="E97" s="12"/>
      <c r="F97" s="12"/>
      <c r="G97" s="38"/>
      <c r="H97" s="12"/>
      <c r="I97" s="12"/>
      <c r="J97" s="12"/>
      <c r="K97" s="12"/>
      <c r="L97" s="12"/>
      <c r="M97" s="12"/>
      <c r="P97" s="51"/>
      <c r="Q97" s="51"/>
      <c r="R97" s="51"/>
      <c r="S97" s="51"/>
    </row>
    <row r="98" spans="1:26" s="1" customFormat="1" ht="228.75" customHeight="1" x14ac:dyDescent="0.25">
      <c r="A98" s="12"/>
      <c r="B98" s="52" t="s">
        <v>110</v>
      </c>
      <c r="C98" s="19" t="s">
        <v>111</v>
      </c>
      <c r="D98" s="19" t="s">
        <v>103</v>
      </c>
      <c r="E98" s="53"/>
      <c r="F98" s="39">
        <v>133</v>
      </c>
      <c r="G98" s="39">
        <f>F98</f>
        <v>133</v>
      </c>
      <c r="H98" s="53"/>
      <c r="I98" s="39">
        <v>127</v>
      </c>
      <c r="J98" s="39">
        <f>I98</f>
        <v>127</v>
      </c>
      <c r="K98" s="39"/>
      <c r="L98" s="39">
        <f>I98-F98</f>
        <v>-6</v>
      </c>
      <c r="M98" s="39">
        <f>J98-G98</f>
        <v>-6</v>
      </c>
      <c r="P98" s="51"/>
      <c r="Q98" s="51"/>
      <c r="R98" s="51"/>
    </row>
    <row r="99" spans="1:26" s="1" customFormat="1" ht="228.75" customHeight="1" x14ac:dyDescent="0.25">
      <c r="A99" s="12"/>
      <c r="B99" s="48" t="s">
        <v>112</v>
      </c>
      <c r="C99" s="19" t="s">
        <v>111</v>
      </c>
      <c r="D99" s="19" t="s">
        <v>103</v>
      </c>
      <c r="E99" s="53"/>
      <c r="F99" s="39">
        <v>100</v>
      </c>
      <c r="G99" s="39">
        <f>F99</f>
        <v>100</v>
      </c>
      <c r="H99" s="53"/>
      <c r="I99" s="39">
        <v>100</v>
      </c>
      <c r="J99" s="39">
        <f>I99</f>
        <v>100</v>
      </c>
      <c r="K99" s="39"/>
      <c r="L99" s="39">
        <f>I99-F99</f>
        <v>0</v>
      </c>
      <c r="M99" s="39">
        <f>J99-G99</f>
        <v>0</v>
      </c>
      <c r="P99" s="51"/>
      <c r="Q99" s="51"/>
      <c r="R99" s="51"/>
    </row>
    <row r="100" spans="1:26" s="1" customFormat="1" ht="12.75" customHeight="1" x14ac:dyDescent="0.25">
      <c r="A100" s="71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1"/>
    </row>
    <row r="101" spans="1:26" s="55" customFormat="1" ht="18.75" customHeight="1" x14ac:dyDescent="0.25">
      <c r="A101" s="69" t="s">
        <v>113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s="55" customFormat="1" ht="18.75" customHeight="1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s="55" customFormat="1" ht="18.75" customHeight="1" x14ac:dyDescent="0.25">
      <c r="A103" s="85" t="s">
        <v>46</v>
      </c>
      <c r="B103" s="87" t="s">
        <v>52</v>
      </c>
      <c r="C103" s="88"/>
      <c r="D103" s="85" t="s">
        <v>53</v>
      </c>
      <c r="E103" s="87" t="s">
        <v>114</v>
      </c>
      <c r="F103" s="91"/>
      <c r="G103" s="91"/>
      <c r="H103" s="91"/>
      <c r="I103" s="91"/>
      <c r="J103" s="91"/>
      <c r="K103" s="91"/>
      <c r="L103" s="91"/>
      <c r="M103" s="88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s="55" customFormat="1" ht="18.75" customHeight="1" x14ac:dyDescent="0.25">
      <c r="A104" s="86"/>
      <c r="B104" s="89"/>
      <c r="C104" s="90"/>
      <c r="D104" s="86"/>
      <c r="E104" s="89"/>
      <c r="F104" s="92"/>
      <c r="G104" s="92"/>
      <c r="H104" s="92"/>
      <c r="I104" s="92"/>
      <c r="J104" s="92"/>
      <c r="K104" s="92"/>
      <c r="L104" s="92"/>
      <c r="M104" s="90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s="55" customFormat="1" ht="18.75" customHeight="1" x14ac:dyDescent="0.25">
      <c r="A105" s="28">
        <v>1</v>
      </c>
      <c r="B105" s="93">
        <v>2</v>
      </c>
      <c r="C105" s="94"/>
      <c r="D105" s="28">
        <v>3</v>
      </c>
      <c r="E105" s="93">
        <v>4</v>
      </c>
      <c r="F105" s="95"/>
      <c r="G105" s="95"/>
      <c r="H105" s="95"/>
      <c r="I105" s="95"/>
      <c r="J105" s="95"/>
      <c r="K105" s="95"/>
      <c r="L105" s="95"/>
      <c r="M105" s="9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s="59" customFormat="1" ht="18.75" customHeight="1" x14ac:dyDescent="0.25">
      <c r="A106" s="57">
        <v>1</v>
      </c>
      <c r="B106" s="81" t="s">
        <v>56</v>
      </c>
      <c r="C106" s="82"/>
      <c r="D106" s="57"/>
      <c r="E106" s="81"/>
      <c r="F106" s="83"/>
      <c r="G106" s="83"/>
      <c r="H106" s="83"/>
      <c r="I106" s="83"/>
      <c r="J106" s="83"/>
      <c r="K106" s="83"/>
      <c r="L106" s="83"/>
      <c r="M106" s="82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s="55" customFormat="1" ht="64.5" customHeight="1" x14ac:dyDescent="0.25">
      <c r="A107" s="28"/>
      <c r="B107" s="78" t="str">
        <f>B70</f>
        <v>Видатки на отримання освіти у мистецьких школах за рахунок загального фонду</v>
      </c>
      <c r="C107" s="79"/>
      <c r="D107" s="60" t="s">
        <v>115</v>
      </c>
      <c r="E107" s="78" t="s">
        <v>44</v>
      </c>
      <c r="F107" s="80"/>
      <c r="G107" s="80"/>
      <c r="H107" s="80"/>
      <c r="I107" s="80"/>
      <c r="J107" s="80"/>
      <c r="K107" s="80"/>
      <c r="L107" s="80"/>
      <c r="M107" s="79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s="55" customFormat="1" ht="51" customHeight="1" x14ac:dyDescent="0.25">
      <c r="A108" s="28"/>
      <c r="B108" s="78" t="str">
        <f>B71</f>
        <v>Видатки на утримання шкіл за рахунок спеціального фонду</v>
      </c>
      <c r="C108" s="79"/>
      <c r="D108" s="60" t="s">
        <v>115</v>
      </c>
      <c r="E108" s="84" t="s">
        <v>116</v>
      </c>
      <c r="F108" s="80"/>
      <c r="G108" s="80"/>
      <c r="H108" s="80"/>
      <c r="I108" s="80"/>
      <c r="J108" s="80"/>
      <c r="K108" s="80"/>
      <c r="L108" s="80"/>
      <c r="M108" s="79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s="59" customFormat="1" ht="18.75" customHeight="1" x14ac:dyDescent="0.25">
      <c r="A109" s="57">
        <v>2</v>
      </c>
      <c r="B109" s="81" t="s">
        <v>79</v>
      </c>
      <c r="C109" s="82"/>
      <c r="D109" s="57"/>
      <c r="E109" s="81"/>
      <c r="F109" s="83"/>
      <c r="G109" s="83"/>
      <c r="H109" s="83"/>
      <c r="I109" s="83"/>
      <c r="J109" s="83"/>
      <c r="K109" s="83"/>
      <c r="L109" s="83"/>
      <c r="M109" s="82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s="55" customFormat="1" ht="51" customHeight="1" x14ac:dyDescent="0.25">
      <c r="A110" s="28"/>
      <c r="B110" s="84" t="s">
        <v>117</v>
      </c>
      <c r="C110" s="79"/>
      <c r="D110" s="60" t="s">
        <v>58</v>
      </c>
      <c r="E110" s="84" t="s">
        <v>118</v>
      </c>
      <c r="F110" s="80"/>
      <c r="G110" s="80"/>
      <c r="H110" s="80"/>
      <c r="I110" s="80"/>
      <c r="J110" s="80"/>
      <c r="K110" s="80"/>
      <c r="L110" s="80"/>
      <c r="M110" s="79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s="55" customFormat="1" ht="54" customHeight="1" x14ac:dyDescent="0.25">
      <c r="A111" s="28"/>
      <c r="B111" s="78" t="s">
        <v>93</v>
      </c>
      <c r="C111" s="79"/>
      <c r="D111" s="60" t="s">
        <v>58</v>
      </c>
      <c r="E111" s="84" t="s">
        <v>119</v>
      </c>
      <c r="F111" s="80"/>
      <c r="G111" s="80"/>
      <c r="H111" s="80"/>
      <c r="I111" s="80"/>
      <c r="J111" s="80"/>
      <c r="K111" s="80"/>
      <c r="L111" s="80"/>
      <c r="M111" s="79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s="59" customFormat="1" ht="23.25" customHeight="1" x14ac:dyDescent="0.25">
      <c r="A112" s="57">
        <v>3</v>
      </c>
      <c r="B112" s="81" t="s">
        <v>101</v>
      </c>
      <c r="C112" s="82"/>
      <c r="D112" s="57"/>
      <c r="E112" s="81"/>
      <c r="F112" s="83"/>
      <c r="G112" s="83"/>
      <c r="H112" s="83"/>
      <c r="I112" s="83"/>
      <c r="J112" s="83"/>
      <c r="K112" s="83"/>
      <c r="L112" s="83"/>
      <c r="M112" s="82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s="55" customFormat="1" ht="70.5" customHeight="1" x14ac:dyDescent="0.25">
      <c r="A113" s="28"/>
      <c r="B113" s="78" t="s">
        <v>120</v>
      </c>
      <c r="C113" s="79"/>
      <c r="D113" s="28" t="s">
        <v>73</v>
      </c>
      <c r="E113" s="84" t="s">
        <v>118</v>
      </c>
      <c r="F113" s="80"/>
      <c r="G113" s="80"/>
      <c r="H113" s="80"/>
      <c r="I113" s="80"/>
      <c r="J113" s="80"/>
      <c r="K113" s="80"/>
      <c r="L113" s="80"/>
      <c r="M113" s="79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s="55" customFormat="1" ht="65.25" customHeight="1" x14ac:dyDescent="0.25">
      <c r="A114" s="28"/>
      <c r="B114" s="78" t="s">
        <v>104</v>
      </c>
      <c r="C114" s="79"/>
      <c r="D114" s="60" t="s">
        <v>73</v>
      </c>
      <c r="E114" s="78" t="s">
        <v>121</v>
      </c>
      <c r="F114" s="80"/>
      <c r="G114" s="80"/>
      <c r="H114" s="80"/>
      <c r="I114" s="80"/>
      <c r="J114" s="80"/>
      <c r="K114" s="80"/>
      <c r="L114" s="80"/>
      <c r="M114" s="79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s="55" customFormat="1" ht="54.75" customHeight="1" x14ac:dyDescent="0.25">
      <c r="A115" s="28"/>
      <c r="B115" s="78" t="s">
        <v>106</v>
      </c>
      <c r="C115" s="79"/>
      <c r="D115" s="60" t="s">
        <v>73</v>
      </c>
      <c r="E115" s="78" t="s">
        <v>122</v>
      </c>
      <c r="F115" s="80"/>
      <c r="G115" s="80"/>
      <c r="H115" s="80"/>
      <c r="I115" s="80"/>
      <c r="J115" s="80"/>
      <c r="K115" s="80"/>
      <c r="L115" s="80"/>
      <c r="M115" s="79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s="59" customFormat="1" ht="18.75" customHeight="1" x14ac:dyDescent="0.25">
      <c r="A116" s="57">
        <v>4</v>
      </c>
      <c r="B116" s="81" t="s">
        <v>109</v>
      </c>
      <c r="C116" s="82"/>
      <c r="D116" s="57"/>
      <c r="E116" s="81"/>
      <c r="F116" s="83"/>
      <c r="G116" s="83"/>
      <c r="H116" s="83"/>
      <c r="I116" s="83"/>
      <c r="J116" s="83"/>
      <c r="K116" s="83"/>
      <c r="L116" s="83"/>
      <c r="M116" s="82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s="55" customFormat="1" ht="120.75" customHeight="1" x14ac:dyDescent="0.25">
      <c r="A117" s="28"/>
      <c r="B117" s="78" t="s">
        <v>110</v>
      </c>
      <c r="C117" s="79"/>
      <c r="D117" s="60" t="s">
        <v>111</v>
      </c>
      <c r="E117" s="84" t="s">
        <v>118</v>
      </c>
      <c r="F117" s="80"/>
      <c r="G117" s="80"/>
      <c r="H117" s="80"/>
      <c r="I117" s="80"/>
      <c r="J117" s="80"/>
      <c r="K117" s="80"/>
      <c r="L117" s="80"/>
      <c r="M117" s="79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s="55" customFormat="1" ht="18.75" customHeight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s="55" customFormat="1" ht="18.75" customHeight="1" x14ac:dyDescent="0.25">
      <c r="A119" s="69" t="s">
        <v>123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s="55" customFormat="1" ht="18.75" customHeight="1" x14ac:dyDescent="0.25">
      <c r="A120" s="71" t="s">
        <v>124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3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s="1" customFormat="1" x14ac:dyDescent="0.25">
      <c r="A121" s="11"/>
    </row>
    <row r="122" spans="1:26" s="1" customFormat="1" ht="18" customHeight="1" x14ac:dyDescent="0.25">
      <c r="A122" s="13" t="s">
        <v>125</v>
      </c>
      <c r="B122" s="13"/>
      <c r="C122" s="13"/>
      <c r="D122" s="13"/>
    </row>
    <row r="123" spans="1:26" s="1" customFormat="1" ht="22.5" customHeight="1" x14ac:dyDescent="0.25">
      <c r="A123" s="74" t="s">
        <v>126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6"/>
    </row>
    <row r="124" spans="1:26" s="1" customFormat="1" ht="54" customHeight="1" x14ac:dyDescent="0.25">
      <c r="A124" s="77" t="s">
        <v>127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</row>
    <row r="125" spans="1:26" s="1" customFormat="1" ht="19.5" customHeight="1" x14ac:dyDescent="0.25">
      <c r="A125" s="61"/>
      <c r="B125" s="61"/>
      <c r="C125" s="61"/>
      <c r="D125" s="61"/>
    </row>
    <row r="126" spans="1:26" s="1" customFormat="1" x14ac:dyDescent="0.25">
      <c r="A126" s="66" t="s">
        <v>128</v>
      </c>
      <c r="B126" s="66"/>
      <c r="C126" s="66"/>
      <c r="D126" s="66"/>
      <c r="E126" s="66"/>
    </row>
    <row r="127" spans="1:26" ht="31.5" customHeight="1" x14ac:dyDescent="0.25">
      <c r="A127" s="66"/>
      <c r="B127" s="66"/>
      <c r="C127" s="66"/>
      <c r="D127" s="66"/>
      <c r="E127" s="66"/>
      <c r="G127" s="67"/>
      <c r="H127" s="67"/>
      <c r="I127" s="62"/>
      <c r="J127" s="68" t="s">
        <v>129</v>
      </c>
      <c r="K127" s="68"/>
      <c r="L127" s="68"/>
      <c r="M127" s="68"/>
    </row>
    <row r="128" spans="1:26" ht="15.75" customHeight="1" x14ac:dyDescent="0.25">
      <c r="A128" s="63"/>
      <c r="B128" s="64"/>
      <c r="C128" s="64"/>
      <c r="D128" s="64"/>
      <c r="E128" s="64"/>
      <c r="I128" s="62"/>
      <c r="J128" s="65"/>
      <c r="K128" s="65"/>
      <c r="L128" s="65"/>
      <c r="M128" s="65"/>
    </row>
    <row r="129" spans="1:13" ht="43.5" customHeight="1" x14ac:dyDescent="0.25">
      <c r="A129" s="66" t="s">
        <v>130</v>
      </c>
      <c r="B129" s="66"/>
      <c r="C129" s="66"/>
      <c r="D129" s="66"/>
      <c r="E129" s="66"/>
      <c r="G129" s="67"/>
      <c r="H129" s="67"/>
      <c r="I129" s="62"/>
      <c r="J129" s="68" t="s">
        <v>131</v>
      </c>
      <c r="K129" s="68"/>
      <c r="L129" s="68"/>
      <c r="M129" s="68"/>
    </row>
    <row r="130" spans="1:13" ht="15.75" customHeight="1" x14ac:dyDescent="0.25">
      <c r="A130" s="66"/>
      <c r="B130" s="66"/>
      <c r="C130" s="66"/>
      <c r="D130" s="66"/>
      <c r="E130" s="66"/>
      <c r="I130" s="62"/>
      <c r="J130" s="65"/>
      <c r="K130" s="65"/>
      <c r="L130" s="65"/>
      <c r="M130" s="65"/>
    </row>
    <row r="131" spans="1:13" x14ac:dyDescent="0.25">
      <c r="I131" s="62"/>
    </row>
    <row r="132" spans="1:13" x14ac:dyDescent="0.25">
      <c r="I132" s="62"/>
    </row>
    <row r="133" spans="1:13" x14ac:dyDescent="0.25">
      <c r="I133" s="62"/>
    </row>
    <row r="134" spans="1:13" x14ac:dyDescent="0.25">
      <c r="A134" s="62"/>
      <c r="I134" s="62"/>
    </row>
  </sheetData>
  <mergeCells count="109">
    <mergeCell ref="J1:M4"/>
    <mergeCell ref="A5:M5"/>
    <mergeCell ref="A6:M6"/>
    <mergeCell ref="B8:C8"/>
    <mergeCell ref="E8:K8"/>
    <mergeCell ref="L8:M8"/>
    <mergeCell ref="B11:C11"/>
    <mergeCell ref="E11:K11"/>
    <mergeCell ref="L11:M11"/>
    <mergeCell ref="B12:C12"/>
    <mergeCell ref="D12:E12"/>
    <mergeCell ref="G12:K12"/>
    <mergeCell ref="L12:M12"/>
    <mergeCell ref="B9:C9"/>
    <mergeCell ref="E9:K9"/>
    <mergeCell ref="L9:M9"/>
    <mergeCell ref="B10:C10"/>
    <mergeCell ref="E10:K10"/>
    <mergeCell ref="L10:M10"/>
    <mergeCell ref="A30:A31"/>
    <mergeCell ref="B30:D31"/>
    <mergeCell ref="E30:G30"/>
    <mergeCell ref="H30:J30"/>
    <mergeCell ref="K30:M30"/>
    <mergeCell ref="B13:C13"/>
    <mergeCell ref="D13:E13"/>
    <mergeCell ref="G13:K13"/>
    <mergeCell ref="L13:M13"/>
    <mergeCell ref="A14:M14"/>
    <mergeCell ref="B16:M16"/>
    <mergeCell ref="R30:T30"/>
    <mergeCell ref="U30:W30"/>
    <mergeCell ref="X30:Z30"/>
    <mergeCell ref="B32:D32"/>
    <mergeCell ref="B33:D33"/>
    <mergeCell ref="B34:D34"/>
    <mergeCell ref="B17:M17"/>
    <mergeCell ref="B20:M20"/>
    <mergeCell ref="B24:M24"/>
    <mergeCell ref="B25:M25"/>
    <mergeCell ref="A43:M43"/>
    <mergeCell ref="A45:A46"/>
    <mergeCell ref="B45:D46"/>
    <mergeCell ref="E45:G45"/>
    <mergeCell ref="H45:J45"/>
    <mergeCell ref="K45:M45"/>
    <mergeCell ref="B35:D35"/>
    <mergeCell ref="B36:D36"/>
    <mergeCell ref="A38:M38"/>
    <mergeCell ref="B39:M39"/>
    <mergeCell ref="B40:M40"/>
    <mergeCell ref="B41:M41"/>
    <mergeCell ref="N75:P75"/>
    <mergeCell ref="Q75:S75"/>
    <mergeCell ref="A100:M100"/>
    <mergeCell ref="B47:D47"/>
    <mergeCell ref="B48:D48"/>
    <mergeCell ref="B49:D49"/>
    <mergeCell ref="B50:D50"/>
    <mergeCell ref="A55:A56"/>
    <mergeCell ref="B55:B56"/>
    <mergeCell ref="C55:C56"/>
    <mergeCell ref="D55:D56"/>
    <mergeCell ref="A101:M101"/>
    <mergeCell ref="A103:A104"/>
    <mergeCell ref="B103:C104"/>
    <mergeCell ref="D103:D104"/>
    <mergeCell ref="E103:M104"/>
    <mergeCell ref="B105:C105"/>
    <mergeCell ref="E105:M105"/>
    <mergeCell ref="E55:G55"/>
    <mergeCell ref="H55:J55"/>
    <mergeCell ref="K55:M55"/>
    <mergeCell ref="B109:C109"/>
    <mergeCell ref="E109:M109"/>
    <mergeCell ref="B110:C110"/>
    <mergeCell ref="E110:M110"/>
    <mergeCell ref="B111:C111"/>
    <mergeCell ref="E111:M111"/>
    <mergeCell ref="B106:C106"/>
    <mergeCell ref="E106:M106"/>
    <mergeCell ref="B107:C107"/>
    <mergeCell ref="E107:M107"/>
    <mergeCell ref="B108:C108"/>
    <mergeCell ref="E108:M108"/>
    <mergeCell ref="B115:C115"/>
    <mergeCell ref="E115:M115"/>
    <mergeCell ref="B116:C116"/>
    <mergeCell ref="E116:M116"/>
    <mergeCell ref="B117:C117"/>
    <mergeCell ref="E117:M117"/>
    <mergeCell ref="B112:C112"/>
    <mergeCell ref="E112:M112"/>
    <mergeCell ref="B113:C113"/>
    <mergeCell ref="E113:M113"/>
    <mergeCell ref="B114:C114"/>
    <mergeCell ref="E114:M114"/>
    <mergeCell ref="J128:M128"/>
    <mergeCell ref="A129:E130"/>
    <mergeCell ref="G129:H129"/>
    <mergeCell ref="J129:M129"/>
    <mergeCell ref="J130:M130"/>
    <mergeCell ref="A119:M119"/>
    <mergeCell ref="A120:M120"/>
    <mergeCell ref="A123:M123"/>
    <mergeCell ref="A124:M124"/>
    <mergeCell ref="A126:E127"/>
    <mergeCell ref="G127:H127"/>
    <mergeCell ref="J127:M127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1011080</vt:lpstr>
      <vt:lpstr>'1011080'!Область_друку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2024-03-04T12:52:23Z</dcterms:created>
  <dcterms:modified xsi:type="dcterms:W3CDTF">2024-03-04T12:55:48Z</dcterms:modified>
</cp:coreProperties>
</file>