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Лютий\1802\звіти по паспортам культура\"/>
    </mc:Choice>
  </mc:AlternateContent>
  <bookViews>
    <workbookView xWindow="0" yWindow="0" windowWidth="28800" windowHeight="11835"/>
  </bookViews>
  <sheets>
    <sheet name="1014030" sheetId="3" r:id="rId1"/>
  </sheets>
  <definedNames>
    <definedName name="_xlnm.Print_Area" localSheetId="0">'1014030'!$A$1:$M$87</definedName>
  </definedNames>
  <calcPr calcId="152511"/>
</workbook>
</file>

<file path=xl/calcChain.xml><?xml version="1.0" encoding="utf-8"?>
<calcChain xmlns="http://schemas.openxmlformats.org/spreadsheetml/2006/main">
  <c r="H64" i="3" l="1"/>
  <c r="H65" i="3"/>
  <c r="I33" i="3"/>
  <c r="I32" i="3"/>
  <c r="I43" i="3"/>
  <c r="I40" i="3"/>
  <c r="K43" i="3"/>
  <c r="H43" i="3"/>
  <c r="F40" i="3"/>
  <c r="G40" i="3"/>
  <c r="F43" i="3"/>
  <c r="G43" i="3"/>
  <c r="E40" i="3"/>
  <c r="E43" i="3"/>
  <c r="I42" i="3"/>
  <c r="F33" i="3"/>
  <c r="H76" i="3"/>
  <c r="F42" i="3"/>
  <c r="E42" i="3"/>
  <c r="L51" i="3"/>
  <c r="M51" i="3"/>
  <c r="K51" i="3"/>
  <c r="E76" i="3"/>
  <c r="G76" i="3"/>
  <c r="I73" i="3"/>
  <c r="H73" i="3"/>
  <c r="F73" i="3"/>
  <c r="E73" i="3"/>
  <c r="G58" i="3"/>
  <c r="J58" i="3"/>
  <c r="M58" i="3"/>
  <c r="K58" i="3"/>
  <c r="L58" i="3"/>
  <c r="K41" i="3"/>
  <c r="L41" i="3"/>
  <c r="K42" i="3"/>
  <c r="K40" i="3"/>
  <c r="L42" i="3"/>
  <c r="J41" i="3"/>
  <c r="M41" i="3"/>
  <c r="J42" i="3"/>
  <c r="G41" i="3"/>
  <c r="G42" i="3"/>
  <c r="M42" i="3"/>
  <c r="E33" i="3"/>
  <c r="J76" i="3"/>
  <c r="H63" i="3"/>
  <c r="J63" i="3"/>
  <c r="M63" i="3"/>
  <c r="F32" i="3"/>
  <c r="E32" i="3"/>
  <c r="E57" i="3"/>
  <c r="L10" i="3"/>
  <c r="K67" i="3"/>
  <c r="K68" i="3"/>
  <c r="K61" i="3"/>
  <c r="G65" i="3"/>
  <c r="G63" i="3"/>
  <c r="K64" i="3"/>
  <c r="K66" i="3"/>
  <c r="L57" i="3"/>
  <c r="G64" i="3"/>
  <c r="J67" i="3"/>
  <c r="J68" i="3"/>
  <c r="M68" i="3"/>
  <c r="J61" i="3"/>
  <c r="G62" i="3"/>
  <c r="G66" i="3"/>
  <c r="G67" i="3"/>
  <c r="G68" i="3"/>
  <c r="G61" i="3"/>
  <c r="H52" i="3"/>
  <c r="J52" i="3"/>
  <c r="J53" i="3"/>
  <c r="J54" i="3"/>
  <c r="J55" i="3"/>
  <c r="J56" i="3"/>
  <c r="G53" i="3"/>
  <c r="G54" i="3"/>
  <c r="G55" i="3"/>
  <c r="G56" i="3"/>
  <c r="E52" i="3"/>
  <c r="G52" i="3"/>
  <c r="H32" i="3"/>
  <c r="L33" i="3"/>
  <c r="L32" i="3"/>
  <c r="L43" i="3"/>
  <c r="L40" i="3"/>
  <c r="J66" i="3"/>
  <c r="G73" i="3"/>
  <c r="K33" i="3"/>
  <c r="K32" i="3"/>
  <c r="L73" i="3"/>
  <c r="M67" i="3"/>
  <c r="J64" i="3"/>
  <c r="K63" i="3"/>
  <c r="J33" i="3"/>
  <c r="J32" i="3"/>
  <c r="J43" i="3"/>
  <c r="J40" i="3"/>
  <c r="J65" i="3"/>
  <c r="M65" i="3"/>
  <c r="K65" i="3"/>
  <c r="H62" i="3"/>
  <c r="J62" i="3"/>
  <c r="M62" i="3"/>
  <c r="G33" i="3"/>
  <c r="G32" i="3"/>
  <c r="M61" i="3"/>
  <c r="K73" i="3"/>
  <c r="J73" i="3"/>
  <c r="M73" i="3"/>
  <c r="M33" i="3"/>
  <c r="M32" i="3"/>
  <c r="M43" i="3"/>
  <c r="M40" i="3"/>
  <c r="K62" i="3"/>
  <c r="M66" i="3"/>
  <c r="M76" i="3"/>
  <c r="K76" i="3"/>
  <c r="M64" i="3"/>
  <c r="E72" i="3"/>
  <c r="G57" i="3"/>
  <c r="G72" i="3"/>
  <c r="H57" i="3"/>
  <c r="K57" i="3"/>
  <c r="H40" i="3"/>
  <c r="H72" i="3"/>
  <c r="J57" i="3"/>
  <c r="M57" i="3"/>
  <c r="J72" i="3"/>
  <c r="K72" i="3"/>
  <c r="M72" i="3"/>
</calcChain>
</file>

<file path=xl/sharedStrings.xml><?xml version="1.0" encoding="utf-8"?>
<sst xmlns="http://schemas.openxmlformats.org/spreadsheetml/2006/main" count="163" uniqueCount="93">
  <si>
    <t>1.</t>
  </si>
  <si>
    <t>2.</t>
  </si>
  <si>
    <t>3.</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</si>
  <si>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</si>
  <si>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</si>
  <si>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</si>
  <si>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</si>
  <si>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</si>
  <si>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</si>
  <si>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</si>
  <si>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</si>
  <si>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</si>
  <si>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</si>
  <si>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</si>
  <si>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</si>
  <si>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</si>
  <si>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</si>
  <si>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</si>
  <si>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</si>
  <si>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</si>
  <si>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</si>
  <si>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</si>
  <si>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</si>
  <si>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</si>
  <si>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</si>
  <si>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</si>
  <si>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</si>
  <si>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</si>
  <si>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</si>
  <si>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</si>
  <si>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</si>
  <si>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</si>
  <si>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</si>
  <si>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</si>
  <si>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</si>
  <si>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Керівник самостійного структурного підрозділу з фінансово-економічних питань - головного розпорядника бюджетних коштів</t>
  </si>
  <si>
    <t>Керівник установи - головного розпорядника бюджетних коштів</t>
  </si>
  <si>
    <t>ЗАТВЕРДЖЕНО
Наказ Міністерства фінансів України 26 серпня 2014 року № 836
(у редакції наказу Міністерства фінансів Українивід 29 грудня 2018 року № 1209)</t>
  </si>
  <si>
    <t>Забезпечення діяльності бібліотек</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</si>
  <si>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</si>
  <si>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0824</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</si>
  <si>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</si>
  <si>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</si>
  <si>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Створення належних умов для діяльності та функціонування бібліотек</t>
  </si>
  <si>
    <t>Кількість установ(бібліотек)</t>
  </si>
  <si>
    <t>Кількість ставок всього, в т.ч.</t>
  </si>
  <si>
    <t>керівних працівників</t>
  </si>
  <si>
    <t>спеціалістів</t>
  </si>
  <si>
    <t>робітників</t>
  </si>
  <si>
    <t>обслуговуючого та технічного персоналу</t>
  </si>
  <si>
    <t>од.</t>
  </si>
  <si>
    <t>рішення сесії</t>
  </si>
  <si>
    <t>мережа</t>
  </si>
  <si>
    <t>штатний розпис</t>
  </si>
  <si>
    <t>Число читачів</t>
  </si>
  <si>
    <t>осіб</t>
  </si>
  <si>
    <t xml:space="preserve">Бібліотечний фонд </t>
  </si>
  <si>
    <t>прим.</t>
  </si>
  <si>
    <t>грн</t>
  </si>
  <si>
    <t>Списання бібліотечного фонду</t>
  </si>
  <si>
    <t>Кількість книговидач</t>
  </si>
  <si>
    <t>Поповнення бібліотечного фонду</t>
  </si>
  <si>
    <t>грн.</t>
  </si>
  <si>
    <t>кошторис</t>
  </si>
  <si>
    <t>розрахунок</t>
  </si>
  <si>
    <t>Середні затрати на обслуговування одного читача</t>
  </si>
  <si>
    <t>%</t>
  </si>
  <si>
    <t>Видатки загального фонду на забезпечення діяльності бібліотек</t>
  </si>
  <si>
    <t>Видатки у звітному році здійснені відповідно до затверджених напрямів використання бюджетних коштів.</t>
  </si>
  <si>
    <t>Артем РОМАСЮКОВ</t>
  </si>
  <si>
    <t>Олена ТИМЦЯСЬ</t>
  </si>
  <si>
    <t>(код Програмної класифікації видатків та кредитування місцевого бюджету)</t>
  </si>
  <si>
    <t>Управління культури і туризму</t>
  </si>
  <si>
    <t>02231293</t>
  </si>
  <si>
    <t>(найменування головного розпорядника коштів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</si>
  <si>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</si>
  <si>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</si>
  <si>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</si>
  <si>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</si>
  <si>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</si>
  <si>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Середні витрати на реалізацію громадських проектів-переможців відповідно до Програми бюджетування за участі громадськості міста Хмельницького на 2020-2022 роки</t>
  </si>
  <si>
    <t>Динаміка збільшення кількості читачів в плановому періоді по відношенню до фактичного показника попереднього періоду</t>
  </si>
  <si>
    <t>Програма бюджетування за участі громадськості міста Хмельницького на 2020-2022 роки</t>
  </si>
  <si>
    <t xml:space="preserve">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енергоносіїв. </t>
  </si>
  <si>
    <t>Зменшення бібліотечних фондів за рахунок списання книг, придбаних у минулих періодах, збільшення суми бібліотечних фондів за рахунок придбання книг дорожчих по вартості. Кількість книговидач зменшена у звязку з карантином та зменшенням кількості читачів.</t>
  </si>
  <si>
    <t xml:space="preserve">Аналіз стану виконання результативних показників                                                                                                                                                                          Аналіз відхилень свідчить про те, що загальна сума видатків на забезпечення діяльності бібліотек не перевищує запланованої, а на зменшення показників по деяким позиціям вплинув карантин. </t>
  </si>
  <si>
    <t>про виконання паспорта бюджетної програми місцевого бюджету на 01.01.2022 року</t>
  </si>
  <si>
    <t>Програма розвитку  Хмельницької міської територіальної громади  у сфері культури на 2021-2025 роки "Нова лінія культурних змін"</t>
  </si>
  <si>
    <t>Програма підтримки книговидання та читацької культури в Хмельницькій міській територіальній громаді на 2021-2025 рр." #Щодня читай українською"</t>
  </si>
  <si>
    <t>Обсяг видатків, що спрямовується на поточний ремонт приміщення Давидковецької філії №5</t>
  </si>
  <si>
    <t>Кількість проектів-переможуів відповідно до Програми бюджетування за участі громадськості міста Хмельницького на 2020-2022 роки</t>
  </si>
  <si>
    <t>22564000000</t>
  </si>
  <si>
    <t>Зменшення кількості установ в звязку із впорядкування мережі закладів бібліотечної системи після приєднання до міста населених пунктів при формуванні Хмельницької міської територіальної громади. Відхилення по загальному фонду пояснюється економією коштів по КЕКВ 2120 за рахунок  зниженої відсоткової ставки єдиного соціального внеску по працюючим інвалідам, а також за рахунок різниці між плановими та фактичними тарифами  енергоносіїв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</si>
</sst>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204"/>
      <scheme val="minor"/>
    </font>
    <font>
      <sz val="12"/>
      <name val="Times New Roman"/>
      <family val="1"/>
      <charset val="204"/>
    </font>
    <font>
      <sz val="12"/>
      <color rgb="FF000000"/>
      <name val="Times New Roman"/>
      <family val="1"/>
      <charset val="204"/>
    </font>
    <font>
      <sz val="12"/>
      <color theme="1"/>
      <name val="Calibri"/>
      <family val="2"/>
      <charset val="204"/>
      <scheme val="minor"/>
    </font>
    <font>
      <sz val="8"/>
      <color rgb="FF000000"/>
      <name val="Times New Roman"/>
      <family val="1"/>
      <charset val="204"/>
    </font>
    <font>
      <b/>
      <sz val="12"/>
      <color rgb="FF000000"/>
      <name val="Times New Roman"/>
      <family val="1"/>
      <charset val="204"/>
    </font>
    <font>
      <b/>
      <sz val="12"/>
      <color theme="1"/>
      <name val="Times New Roman"/>
      <family val="1"/>
      <charset val="204"/>
    </font>
    <font>
      <sz val="8"/>
      <color theme="1"/>
      <name val="Times New Roman"/>
      <family val="1"/>
      <charset val="204"/>
    </font>
    <font>
      <b/>
      <sz val="8"/>
      <color rgb="FF000000"/>
      <name val="Times New Roman"/>
      <family val="1"/>
      <charset val="204"/>
    </font>
    <font>
      <sz val="8"/>
      <color theme="1"/>
      <name val="Calibri"/>
      <family val="2"/>
      <charset val="204"/>
      <scheme val="minor"/>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3">
    <xf numFmtId="0" fontId="0" fillId="0" borderId="0" xfId="0"/>
    <xf numFmtId="0" fontId="2" fillId="0" borderId="0" xfId="0" applyFont="1"/>
    <xf numFmtId="0" fontId="2" fillId="0" borderId="0" xfId="0" applyFont="1" applyAlignment="1">
      <alignment vertical="center" wrapText="1"/>
    </xf>
    <xf numFmtId="0" fontId="2" fillId="0" borderId="1" xfId="0" applyFont="1" applyBorder="1" applyAlignment="1">
      <alignment horizontal="center" vertical="center" wrapText="1"/>
    </xf>
    <xf numFmtId="0" fontId="3" fillId="0" borderId="0" xfId="0" applyFont="1"/>
    <xf numFmtId="0" fontId="2" fillId="0" borderId="0" xfId="0" applyFont="1" applyAlignment="1">
      <alignment vertical="center"/>
    </xf>
    <xf numFmtId="0" fontId="2" fillId="0" borderId="0" xfId="0" applyFont="1" applyBorder="1" applyAlignment="1">
      <alignment horizontal="center" vertical="center" wrapText="1"/>
    </xf>
    <xf numFmtId="0" fontId="4" fillId="0" borderId="0" xfId="0" applyFont="1" applyAlignment="1">
      <alignment vertical="top"/>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2"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3" fillId="2" borderId="0" xfId="0" applyFont="1" applyFill="1"/>
    <xf numFmtId="0" fontId="5" fillId="2" borderId="0" xfId="0" applyFont="1" applyFill="1" applyAlignment="1">
      <alignment horizontal="left" vertical="center" wrapText="1"/>
    </xf>
    <xf numFmtId="0"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0" fillId="0" borderId="0" xfId="0" applyAlignment="1"/>
    <xf numFmtId="0" fontId="5" fillId="0" borderId="0" xfId="0" applyFont="1" applyAlignment="1">
      <alignment horizontal="center" vertical="center"/>
    </xf>
    <xf numFmtId="0" fontId="2" fillId="0" borderId="0" xfId="0" applyFont="1" applyAlignment="1">
      <alignment horizontal="center" vertical="center"/>
    </xf>
    <xf numFmtId="49" fontId="6" fillId="2" borderId="3" xfId="0" applyNumberFormat="1" applyFont="1" applyFill="1" applyBorder="1" applyAlignment="1">
      <alignment horizontal="center" wrapText="1"/>
    </xf>
    <xf numFmtId="0" fontId="7" fillId="2" borderId="4" xfId="0" applyFont="1" applyFill="1" applyBorder="1" applyAlignment="1">
      <alignment horizontal="center" vertical="top" wrapText="1"/>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9" fillId="0" borderId="0" xfId="0" applyFont="1" applyAlignment="1"/>
    <xf numFmtId="2" fontId="3" fillId="0" borderId="0" xfId="0" applyNumberFormat="1" applyFo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0" xfId="0" applyFont="1" applyAlignment="1">
      <alignment horizontal="left" vertical="top"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vertical="center" wrapText="1"/>
    </xf>
    <xf numFmtId="0" fontId="2" fillId="0" borderId="0" xfId="0" applyFont="1" applyBorder="1" applyAlignment="1">
      <alignment horizontal="center" vertical="center" wrapText="1"/>
    </xf>
    <xf numFmtId="0" fontId="5" fillId="0" borderId="0" xfId="0" applyFont="1" applyAlignment="1">
      <alignment horizontal="left" vertical="center" wrapText="1"/>
    </xf>
    <xf numFmtId="0" fontId="3" fillId="0" borderId="3" xfId="0" applyFont="1" applyBorder="1" applyAlignment="1">
      <alignment horizont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4" fillId="0" borderId="0" xfId="0" applyFont="1" applyBorder="1" applyAlignment="1">
      <alignment horizontal="center" vertical="top" wrapText="1"/>
    </xf>
    <xf numFmtId="0" fontId="6" fillId="0" borderId="0" xfId="0" applyFont="1" applyBorder="1" applyAlignment="1">
      <alignment horizontal="left" vertical="center"/>
    </xf>
    <xf numFmtId="0" fontId="7" fillId="2" borderId="4" xfId="0" applyFont="1" applyFill="1" applyBorder="1" applyAlignment="1">
      <alignment horizontal="center" vertical="top"/>
    </xf>
    <xf numFmtId="0" fontId="9" fillId="0" borderId="4" xfId="0" applyFont="1" applyBorder="1" applyAlignment="1">
      <alignment horizontal="center"/>
    </xf>
    <xf numFmtId="49" fontId="6" fillId="2" borderId="0" xfId="0" applyNumberFormat="1" applyFont="1" applyFill="1" applyBorder="1" applyAlignment="1">
      <alignment horizontal="center" vertical="top" wrapText="1"/>
    </xf>
    <xf numFmtId="0" fontId="0" fillId="0" borderId="0" xfId="0" applyAlignment="1">
      <alignment horizontal="center"/>
    </xf>
    <xf numFmtId="0" fontId="10" fillId="0" borderId="0" xfId="0" applyFont="1" applyAlignment="1">
      <alignment wrapText="1"/>
    </xf>
    <xf numFmtId="0" fontId="3" fillId="0" borderId="0" xfId="0" applyFont="1" applyAlignment="1">
      <alignment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2" borderId="4" xfId="0" applyFont="1" applyFill="1" applyBorder="1" applyAlignment="1">
      <alignment horizontal="center" vertical="top" wrapText="1"/>
    </xf>
    <xf numFmtId="0" fontId="9" fillId="0" borderId="4" xfId="0" applyFont="1" applyBorder="1" applyAlignment="1"/>
    <xf numFmtId="0" fontId="9" fillId="2" borderId="4" xfId="0" applyFont="1" applyFill="1" applyBorder="1" applyAlignment="1">
      <alignment vertical="top" wrapText="1"/>
    </xf>
    <xf numFmtId="0" fontId="9" fillId="0" borderId="4" xfId="0" applyFont="1" applyBorder="1" applyAlignment="1">
      <alignment wrapText="1"/>
    </xf>
    <xf numFmtId="0" fontId="6" fillId="2" borderId="0" xfId="0" applyFont="1" applyFill="1" applyBorder="1" applyAlignment="1">
      <alignment horizontal="center" wrapText="1"/>
    </xf>
    <xf numFmtId="0" fontId="0" fillId="0" borderId="0" xfId="0" applyFont="1" applyAlignment="1">
      <alignment horizontal="center" wrapText="1"/>
    </xf>
    <xf numFmtId="0" fontId="9" fillId="0" borderId="4" xfId="0" applyFont="1" applyBorder="1" applyAlignment="1">
      <alignment horizontal="center" wrapText="1"/>
    </xf>
    <xf numFmtId="0" fontId="0" fillId="0" borderId="0" xfId="0" applyFont="1" applyAlignment="1"/>
    <xf numFmtId="0" fontId="6" fillId="2" borderId="0" xfId="0" applyFont="1" applyFill="1" applyBorder="1" applyAlignment="1">
      <alignment horizontal="center" vertical="center" wrapText="1"/>
    </xf>
    <xf numFmtId="0" fontId="0" fillId="2" borderId="0" xfId="0" applyFill="1" applyBorder="1" applyAlignment="1">
      <alignment vertical="center" wrapText="1"/>
    </xf>
    <xf numFmtId="0" fontId="0" fillId="0" borderId="0" xfId="0" applyAlignment="1">
      <alignment vertical="center" wrapText="1"/>
    </xf>
    <xf numFmtId="49" fontId="6" fillId="2" borderId="0" xfId="0" applyNumberFormat="1" applyFont="1" applyFill="1" applyBorder="1" applyAlignment="1">
      <alignment horizontal="center" vertical="center" wrapText="1"/>
    </xf>
    <xf numFmtId="0" fontId="0" fillId="0" borderId="0" xfId="0" applyAlignment="1">
      <alignment horizontal="center" vertical="center"/>
    </xf>
    <xf numFmtId="0" fontId="3" fillId="2" borderId="0" xfId="0" applyFont="1" applyFill="1" applyBorder="1" applyAlignment="1">
      <alignment wrapText="1"/>
    </xf>
    <xf numFmtId="0" fontId="0" fillId="0" borderId="0" xfId="0" applyAlignment="1">
      <alignment wrapText="1"/>
    </xf>
    <xf numFmtId="0" fontId="0" fillId="0" borderId="0" xfId="0" applyAlignment="1"/>
    <xf numFmtId="0" fontId="0" fillId="0" borderId="4" xfId="0" applyBorder="1" applyAlignment="1">
      <alignmen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2" fillId="2" borderId="0" xfId="0" applyFont="1" applyFill="1" applyBorder="1" applyAlignment="1">
      <alignment horizontal="left" vertical="center" wrapText="1"/>
    </xf>
    <xf numFmtId="0" fontId="2" fillId="0" borderId="0" xfId="0" applyFont="1" applyAlignment="1">
      <alignment horizontal="left" vertical="center" wrapText="1"/>
    </xf>
    <xf numFmtId="0" fontId="10" fillId="0" borderId="5"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49" fontId="6" fillId="2" borderId="0" xfId="0" applyNumberFormat="1" applyFont="1" applyFill="1" applyBorder="1" applyAlignment="1">
      <alignment horizont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0"/>
  <sheetViews>
    <sheetView tabSelected="1" topLeftCell="A70" zoomScaleNormal="100" workbookViewId="0">
      <selection activeCell="L73" sqref="L73"/>
    </sheetView>
  </sheetViews>
  <sheetFormatPr defaultRowHeight="15.75" x14ac:dyDescent="0.25"/>
  <cols>
    <col min="1" max="1" width="4.42578125" style="4" customWidth="1"/>
    <col min="2" max="2" width="14.140625" style="4" customWidth="1"/>
    <col min="3" max="3" width="9.140625" style="4"/>
    <col min="4" max="4" width="9.42578125" style="4" customWidth="1"/>
    <col min="5" max="5" width="12.7109375" style="4" customWidth="1"/>
    <col min="6" max="7" width="11.7109375" style="4" customWidth="1"/>
    <col min="8" max="8" width="13.7109375" style="4" customWidth="1"/>
    <col min="9" max="10" width="12.7109375" style="4" customWidth="1"/>
    <col min="11" max="11" width="13.5703125" style="4" customWidth="1"/>
    <col min="12" max="12" width="11.7109375" style="4" customWidth="1"/>
    <col min="13" max="13" width="13.5703125" style="4" customWidth="1"/>
    <col min="14" max="15" width="9.140625" style="4"/>
    <col min="16" max="16" width="13.140625" style="4" bestFit="1" customWidth="1"/>
    <col min="17" max="17" width="17.5703125" style="4" customWidth="1"/>
    <col min="18" max="18" width="13" style="4" customWidth="1"/>
    <col min="19" max="16384" width="9.140625" style="4"/>
  </cols>
  <sheetData>
    <row r="1" spans="1:13" ht="15.75" customHeight="1" x14ac:dyDescent="0.25">
      <c r="J1" s="49" t="s">
        <v>37</v>
      </c>
      <c r="K1" s="49"/>
      <c r="L1" s="49"/>
      <c r="M1" s="49"/>
    </row>
    <row r="2" spans="1:13" x14ac:dyDescent="0.25">
      <c r="J2" s="49"/>
      <c r="K2" s="49"/>
      <c r="L2" s="49"/>
      <c r="M2" s="49"/>
    </row>
    <row r="3" spans="1:13" x14ac:dyDescent="0.25">
      <c r="J3" s="49"/>
      <c r="K3" s="49"/>
      <c r="L3" s="49"/>
      <c r="M3" s="49"/>
    </row>
    <row r="4" spans="1:13" x14ac:dyDescent="0.25">
      <c r="J4" s="49"/>
      <c r="K4" s="49"/>
      <c r="L4" s="49"/>
      <c r="M4" s="49"/>
    </row>
    <row r="5" spans="1:13" x14ac:dyDescent="0.25">
      <c r="A5" s="50" t="s">
        <v>13</v>
      </c>
      <c r="B5" s="50"/>
      <c r="C5" s="50"/>
      <c r="D5" s="50"/>
      <c r="E5" s="50"/>
      <c r="F5" s="50"/>
      <c r="G5" s="50"/>
      <c r="H5" s="50"/>
      <c r="I5" s="50"/>
      <c r="J5" s="50"/>
      <c r="K5" s="50"/>
      <c r="L5" s="50"/>
      <c r="M5" s="50"/>
    </row>
    <row r="6" spans="1:13" x14ac:dyDescent="0.25">
      <c r="A6" s="50" t="s">
        <v>86</v>
      </c>
      <c r="B6" s="50"/>
      <c r="C6" s="50"/>
      <c r="D6" s="50"/>
      <c r="E6" s="50"/>
      <c r="F6" s="50"/>
      <c r="G6" s="50"/>
      <c r="H6" s="50"/>
      <c r="I6" s="50"/>
      <c r="J6" s="50"/>
      <c r="K6" s="50"/>
      <c r="L6" s="50"/>
      <c r="M6" s="50"/>
    </row>
    <row r="7" spans="1:13" x14ac:dyDescent="0.25">
      <c r="A7" s="34"/>
      <c r="B7" s="34"/>
      <c r="C7" s="34"/>
      <c r="D7" s="34"/>
      <c r="E7" s="34"/>
      <c r="F7" s="34"/>
      <c r="G7" s="34"/>
      <c r="H7" s="34"/>
      <c r="I7" s="34"/>
      <c r="J7" s="34"/>
      <c r="K7" s="34"/>
      <c r="L7" s="34"/>
      <c r="M7" s="34"/>
    </row>
    <row r="8" spans="1:13" ht="15.75" customHeight="1" x14ac:dyDescent="0.25">
      <c r="A8" s="35" t="s">
        <v>0</v>
      </c>
      <c r="B8" s="82">
        <v>1000000</v>
      </c>
      <c r="C8" s="83"/>
      <c r="D8" s="34"/>
      <c r="E8" s="86" t="s">
        <v>72</v>
      </c>
      <c r="F8" s="87"/>
      <c r="G8" s="87"/>
      <c r="H8" s="87"/>
      <c r="I8" s="88"/>
      <c r="J8" s="88"/>
      <c r="K8" s="88"/>
      <c r="L8" s="89" t="s">
        <v>73</v>
      </c>
      <c r="M8" s="90"/>
    </row>
    <row r="9" spans="1:13" s="39" customFormat="1" ht="34.5" customHeight="1" x14ac:dyDescent="0.2">
      <c r="A9" s="38"/>
      <c r="B9" s="78" t="s">
        <v>71</v>
      </c>
      <c r="C9" s="84"/>
      <c r="D9" s="38"/>
      <c r="E9" s="78" t="s">
        <v>74</v>
      </c>
      <c r="F9" s="80"/>
      <c r="G9" s="80"/>
      <c r="H9" s="80"/>
      <c r="I9" s="81"/>
      <c r="J9" s="81"/>
      <c r="K9" s="81"/>
      <c r="L9" s="65" t="s">
        <v>75</v>
      </c>
      <c r="M9" s="66"/>
    </row>
    <row r="10" spans="1:13" ht="15.75" customHeight="1" x14ac:dyDescent="0.25">
      <c r="A10" s="35" t="s">
        <v>1</v>
      </c>
      <c r="B10" s="82">
        <v>1000000</v>
      </c>
      <c r="C10" s="83"/>
      <c r="D10" s="34"/>
      <c r="E10" s="86" t="s">
        <v>72</v>
      </c>
      <c r="F10" s="87"/>
      <c r="G10" s="87"/>
      <c r="H10" s="87"/>
      <c r="I10" s="88"/>
      <c r="J10" s="88"/>
      <c r="K10" s="88"/>
      <c r="L10" s="67" t="str">
        <f>L8</f>
        <v>02231293</v>
      </c>
      <c r="M10" s="68"/>
    </row>
    <row r="11" spans="1:13" s="39" customFormat="1" ht="33.75" customHeight="1" x14ac:dyDescent="0.2">
      <c r="A11" s="38"/>
      <c r="B11" s="78" t="s">
        <v>71</v>
      </c>
      <c r="C11" s="84"/>
      <c r="D11" s="38"/>
      <c r="E11" s="78" t="s">
        <v>12</v>
      </c>
      <c r="F11" s="80"/>
      <c r="G11" s="80"/>
      <c r="H11" s="80"/>
      <c r="I11" s="81"/>
      <c r="J11" s="81"/>
      <c r="K11" s="81"/>
      <c r="L11" s="65" t="s">
        <v>75</v>
      </c>
      <c r="M11" s="66"/>
    </row>
    <row r="12" spans="1:13" s="33" customFormat="1" ht="21.75" customHeight="1" x14ac:dyDescent="0.25">
      <c r="A12" s="35" t="s">
        <v>2</v>
      </c>
      <c r="B12" s="82">
        <v>1014030</v>
      </c>
      <c r="C12" s="85"/>
      <c r="D12" s="82">
        <v>4030</v>
      </c>
      <c r="E12" s="93"/>
      <c r="F12" s="36" t="s">
        <v>40</v>
      </c>
      <c r="G12" s="82" t="s">
        <v>38</v>
      </c>
      <c r="H12" s="91"/>
      <c r="I12" s="92"/>
      <c r="J12" s="92"/>
      <c r="K12" s="92"/>
      <c r="L12" s="102" t="s">
        <v>91</v>
      </c>
      <c r="M12" s="92"/>
    </row>
    <row r="13" spans="1:13" s="41" customFormat="1" ht="71.25" customHeight="1" x14ac:dyDescent="0.25">
      <c r="A13" s="40"/>
      <c r="B13" s="78" t="s">
        <v>71</v>
      </c>
      <c r="C13" s="81"/>
      <c r="D13" s="78" t="s">
        <v>76</v>
      </c>
      <c r="E13" s="94"/>
      <c r="F13" s="37" t="s">
        <v>77</v>
      </c>
      <c r="G13" s="78" t="s">
        <v>78</v>
      </c>
      <c r="H13" s="78"/>
      <c r="I13" s="81"/>
      <c r="J13" s="81"/>
      <c r="K13" s="81"/>
      <c r="L13" s="78" t="s">
        <v>79</v>
      </c>
      <c r="M13" s="79"/>
    </row>
    <row r="14" spans="1:13" ht="19.5" customHeight="1" x14ac:dyDescent="0.25">
      <c r="A14" s="56" t="s">
        <v>23</v>
      </c>
      <c r="B14" s="56"/>
      <c r="C14" s="56"/>
      <c r="D14" s="56"/>
      <c r="E14" s="56"/>
      <c r="F14" s="56"/>
      <c r="G14" s="56"/>
      <c r="H14" s="56"/>
      <c r="I14" s="56"/>
      <c r="J14" s="56"/>
      <c r="K14" s="56"/>
      <c r="L14" s="56"/>
      <c r="M14" s="56"/>
    </row>
    <row r="15" spans="1:13" x14ac:dyDescent="0.25">
      <c r="A15" s="1"/>
    </row>
    <row r="16" spans="1:13" ht="31.5" x14ac:dyDescent="0.25">
      <c r="A16" s="3" t="s">
        <v>20</v>
      </c>
      <c r="B16" s="51" t="s">
        <v>21</v>
      </c>
      <c r="C16" s="51"/>
      <c r="D16" s="51"/>
      <c r="E16" s="51"/>
      <c r="F16" s="51"/>
      <c r="G16" s="51"/>
      <c r="H16" s="51"/>
      <c r="I16" s="51"/>
      <c r="J16" s="51"/>
      <c r="K16" s="51"/>
      <c r="L16" s="51"/>
      <c r="M16" s="51"/>
    </row>
    <row r="17" spans="1:26" ht="38.25" customHeight="1" x14ac:dyDescent="0.25">
      <c r="A17" s="3"/>
      <c r="B17" s="52" t="s">
        <v>39</v>
      </c>
      <c r="C17" s="53"/>
      <c r="D17" s="53"/>
      <c r="E17" s="53"/>
      <c r="F17" s="53"/>
      <c r="G17" s="53"/>
      <c r="H17" s="54"/>
      <c r="I17" s="54"/>
      <c r="J17" s="54"/>
      <c r="K17" s="54"/>
      <c r="L17" s="54"/>
      <c r="M17" s="55"/>
    </row>
    <row r="18" spans="1:26" x14ac:dyDescent="0.25">
      <c r="A18" s="1"/>
    </row>
    <row r="19" spans="1:26" x14ac:dyDescent="0.25">
      <c r="A19" s="5" t="s">
        <v>24</v>
      </c>
    </row>
    <row r="20" spans="1:26" ht="40.5" customHeight="1" x14ac:dyDescent="0.25">
      <c r="A20" s="5"/>
      <c r="B20" s="69" t="s">
        <v>41</v>
      </c>
      <c r="C20" s="70"/>
      <c r="D20" s="70"/>
      <c r="E20" s="70"/>
      <c r="F20" s="70"/>
      <c r="G20" s="70"/>
      <c r="H20" s="70"/>
      <c r="I20" s="70"/>
      <c r="J20" s="70"/>
      <c r="K20" s="70"/>
      <c r="L20" s="70"/>
      <c r="M20" s="70"/>
    </row>
    <row r="21" spans="1:26" x14ac:dyDescent="0.25">
      <c r="A21" s="2"/>
    </row>
    <row r="22" spans="1:26" x14ac:dyDescent="0.25">
      <c r="A22" s="5" t="s">
        <v>25</v>
      </c>
    </row>
    <row r="23" spans="1:26" x14ac:dyDescent="0.25">
      <c r="A23" s="1"/>
    </row>
    <row r="24" spans="1:26" ht="32.25" customHeight="1" x14ac:dyDescent="0.25">
      <c r="A24" s="3" t="s">
        <v>20</v>
      </c>
      <c r="B24" s="51" t="s">
        <v>4</v>
      </c>
      <c r="C24" s="51"/>
      <c r="D24" s="51"/>
      <c r="E24" s="51"/>
      <c r="F24" s="51"/>
      <c r="G24" s="51"/>
      <c r="H24" s="51"/>
      <c r="I24" s="51"/>
      <c r="J24" s="51"/>
      <c r="K24" s="51"/>
      <c r="L24" s="51"/>
      <c r="M24" s="51"/>
    </row>
    <row r="25" spans="1:26" ht="39.75" customHeight="1" x14ac:dyDescent="0.25">
      <c r="A25" s="3"/>
      <c r="B25" s="99" t="s">
        <v>42</v>
      </c>
      <c r="C25" s="100"/>
      <c r="D25" s="100"/>
      <c r="E25" s="100"/>
      <c r="F25" s="100"/>
      <c r="G25" s="100"/>
      <c r="H25" s="100"/>
      <c r="I25" s="100"/>
      <c r="J25" s="100"/>
      <c r="K25" s="100"/>
      <c r="L25" s="100"/>
      <c r="M25" s="101"/>
    </row>
    <row r="26" spans="1:26" x14ac:dyDescent="0.25">
      <c r="A26" s="1"/>
    </row>
    <row r="27" spans="1:26" x14ac:dyDescent="0.25">
      <c r="A27" s="5" t="s">
        <v>26</v>
      </c>
    </row>
    <row r="28" spans="1:26" x14ac:dyDescent="0.25">
      <c r="A28" s="1"/>
      <c r="M28" s="32" t="s">
        <v>22</v>
      </c>
    </row>
    <row r="29" spans="1:26" ht="30" customHeight="1" x14ac:dyDescent="0.25">
      <c r="A29" s="51" t="s">
        <v>20</v>
      </c>
      <c r="B29" s="51" t="s">
        <v>27</v>
      </c>
      <c r="C29" s="51"/>
      <c r="D29" s="51"/>
      <c r="E29" s="51" t="s">
        <v>14</v>
      </c>
      <c r="F29" s="51"/>
      <c r="G29" s="51"/>
      <c r="H29" s="51" t="s">
        <v>28</v>
      </c>
      <c r="I29" s="51"/>
      <c r="J29" s="51"/>
      <c r="K29" s="51" t="s">
        <v>15</v>
      </c>
      <c r="L29" s="51"/>
      <c r="M29" s="51"/>
      <c r="R29" s="57"/>
      <c r="S29" s="57"/>
      <c r="T29" s="57"/>
      <c r="U29" s="57"/>
      <c r="V29" s="57"/>
      <c r="W29" s="57"/>
      <c r="X29" s="57"/>
      <c r="Y29" s="57"/>
      <c r="Z29" s="57"/>
    </row>
    <row r="30" spans="1:26" ht="33" customHeight="1" x14ac:dyDescent="0.25">
      <c r="A30" s="51"/>
      <c r="B30" s="51"/>
      <c r="C30" s="51"/>
      <c r="D30" s="51"/>
      <c r="E30" s="3" t="s">
        <v>16</v>
      </c>
      <c r="F30" s="3" t="s">
        <v>17</v>
      </c>
      <c r="G30" s="3" t="s">
        <v>18</v>
      </c>
      <c r="H30" s="3" t="s">
        <v>16</v>
      </c>
      <c r="I30" s="3" t="s">
        <v>17</v>
      </c>
      <c r="J30" s="3" t="s">
        <v>18</v>
      </c>
      <c r="K30" s="3" t="s">
        <v>16</v>
      </c>
      <c r="L30" s="3" t="s">
        <v>17</v>
      </c>
      <c r="M30" s="3" t="s">
        <v>18</v>
      </c>
      <c r="R30" s="6"/>
      <c r="S30" s="6"/>
      <c r="T30" s="6"/>
      <c r="U30" s="6"/>
      <c r="V30" s="6"/>
      <c r="W30" s="6"/>
      <c r="X30" s="6"/>
      <c r="Y30" s="6"/>
      <c r="Z30" s="6"/>
    </row>
    <row r="31" spans="1:26" x14ac:dyDescent="0.25">
      <c r="A31" s="3">
        <v>1</v>
      </c>
      <c r="B31" s="51">
        <v>2</v>
      </c>
      <c r="C31" s="51"/>
      <c r="D31" s="51"/>
      <c r="E31" s="3">
        <v>3</v>
      </c>
      <c r="F31" s="3">
        <v>4</v>
      </c>
      <c r="G31" s="3">
        <v>5</v>
      </c>
      <c r="H31" s="3">
        <v>6</v>
      </c>
      <c r="I31" s="3">
        <v>7</v>
      </c>
      <c r="J31" s="3">
        <v>8</v>
      </c>
      <c r="K31" s="3">
        <v>9</v>
      </c>
      <c r="L31" s="3">
        <v>10</v>
      </c>
      <c r="M31" s="3">
        <v>11</v>
      </c>
      <c r="R31" s="6"/>
      <c r="S31" s="6"/>
      <c r="T31" s="6"/>
      <c r="U31" s="6"/>
      <c r="V31" s="6"/>
      <c r="W31" s="6"/>
      <c r="X31" s="6"/>
      <c r="Y31" s="6"/>
      <c r="Z31" s="6"/>
    </row>
    <row r="32" spans="1:26" ht="28.5" customHeight="1" x14ac:dyDescent="0.25">
      <c r="A32" s="3"/>
      <c r="B32" s="51" t="s">
        <v>5</v>
      </c>
      <c r="C32" s="51"/>
      <c r="D32" s="51"/>
      <c r="E32" s="3">
        <f>E33</f>
        <v>13982025</v>
      </c>
      <c r="F32" s="20">
        <f t="shared" ref="F32:M32" si="0">F33</f>
        <v>1050000</v>
      </c>
      <c r="G32" s="20">
        <f t="shared" si="0"/>
        <v>15032025</v>
      </c>
      <c r="H32" s="20">
        <f t="shared" si="0"/>
        <v>13923026.220000001</v>
      </c>
      <c r="I32" s="20">
        <f t="shared" si="0"/>
        <v>1204448.69</v>
      </c>
      <c r="J32" s="20">
        <f t="shared" si="0"/>
        <v>15127474.91</v>
      </c>
      <c r="K32" s="20">
        <f t="shared" si="0"/>
        <v>-58998.779999999329</v>
      </c>
      <c r="L32" s="20">
        <f t="shared" si="0"/>
        <v>154448.68999999994</v>
      </c>
      <c r="M32" s="20">
        <f t="shared" si="0"/>
        <v>95449.910000000149</v>
      </c>
      <c r="R32" s="6"/>
      <c r="S32" s="6"/>
      <c r="T32" s="6"/>
      <c r="U32" s="6"/>
      <c r="V32" s="6"/>
      <c r="W32" s="6"/>
      <c r="X32" s="6"/>
      <c r="Y32" s="6"/>
      <c r="Z32" s="6"/>
    </row>
    <row r="33" spans="1:26" ht="63" customHeight="1" x14ac:dyDescent="0.25">
      <c r="A33" s="3"/>
      <c r="B33" s="51" t="s">
        <v>43</v>
      </c>
      <c r="C33" s="51"/>
      <c r="D33" s="51"/>
      <c r="E33" s="45">
        <f>13982025</f>
        <v>13982025</v>
      </c>
      <c r="F33" s="45">
        <f>95000+955000</f>
        <v>1050000</v>
      </c>
      <c r="G33" s="45">
        <f>E33+F33</f>
        <v>15032025</v>
      </c>
      <c r="H33" s="45">
        <v>13923026.220000001</v>
      </c>
      <c r="I33" s="45">
        <f>160709.46+204113.57+839625.66</f>
        <v>1204448.69</v>
      </c>
      <c r="J33" s="45">
        <f>H33+I33</f>
        <v>15127474.91</v>
      </c>
      <c r="K33" s="3">
        <f>H33-E33</f>
        <v>-58998.779999999329</v>
      </c>
      <c r="L33" s="23">
        <f>I33-F33</f>
        <v>154448.68999999994</v>
      </c>
      <c r="M33" s="23">
        <f>J33-G33</f>
        <v>95449.910000000149</v>
      </c>
      <c r="R33" s="6"/>
      <c r="S33" s="6"/>
      <c r="T33" s="6"/>
      <c r="U33" s="6"/>
      <c r="V33" s="6"/>
      <c r="W33" s="6"/>
      <c r="X33" s="6"/>
      <c r="Y33" s="6"/>
      <c r="Z33" s="6"/>
    </row>
    <row r="34" spans="1:26" ht="33" customHeight="1" x14ac:dyDescent="0.25">
      <c r="A34" s="97" t="s">
        <v>83</v>
      </c>
      <c r="B34" s="97"/>
      <c r="C34" s="97"/>
      <c r="D34" s="97"/>
      <c r="E34" s="97"/>
      <c r="F34" s="97"/>
      <c r="G34" s="97"/>
      <c r="H34" s="97"/>
      <c r="I34" s="97"/>
      <c r="J34" s="97"/>
      <c r="K34" s="97"/>
      <c r="L34" s="97"/>
      <c r="M34" s="97"/>
    </row>
    <row r="35" spans="1:26" ht="33" customHeight="1" x14ac:dyDescent="0.25">
      <c r="A35" s="98" t="s">
        <v>29</v>
      </c>
      <c r="B35" s="98"/>
      <c r="C35" s="98"/>
      <c r="D35" s="98"/>
      <c r="E35" s="98"/>
      <c r="F35" s="98"/>
      <c r="G35" s="98"/>
      <c r="H35" s="98"/>
      <c r="I35" s="98"/>
      <c r="J35" s="98"/>
      <c r="K35" s="98"/>
      <c r="L35" s="98"/>
      <c r="M35" s="98"/>
    </row>
    <row r="36" spans="1:26" x14ac:dyDescent="0.25">
      <c r="A36" s="1"/>
      <c r="M36" s="32" t="s">
        <v>22</v>
      </c>
    </row>
    <row r="37" spans="1:26" ht="31.5" customHeight="1" x14ac:dyDescent="0.25">
      <c r="A37" s="51" t="s">
        <v>3</v>
      </c>
      <c r="B37" s="51" t="s">
        <v>30</v>
      </c>
      <c r="C37" s="51"/>
      <c r="D37" s="51"/>
      <c r="E37" s="51" t="s">
        <v>14</v>
      </c>
      <c r="F37" s="51"/>
      <c r="G37" s="51"/>
      <c r="H37" s="51" t="s">
        <v>28</v>
      </c>
      <c r="I37" s="51"/>
      <c r="J37" s="51"/>
      <c r="K37" s="51" t="s">
        <v>15</v>
      </c>
      <c r="L37" s="51"/>
      <c r="M37" s="51"/>
    </row>
    <row r="38" spans="1:26" ht="33.75" customHeight="1" x14ac:dyDescent="0.25">
      <c r="A38" s="51"/>
      <c r="B38" s="51"/>
      <c r="C38" s="51"/>
      <c r="D38" s="51"/>
      <c r="E38" s="3" t="s">
        <v>16</v>
      </c>
      <c r="F38" s="3" t="s">
        <v>17</v>
      </c>
      <c r="G38" s="3" t="s">
        <v>18</v>
      </c>
      <c r="H38" s="3" t="s">
        <v>16</v>
      </c>
      <c r="I38" s="3" t="s">
        <v>17</v>
      </c>
      <c r="J38" s="3" t="s">
        <v>18</v>
      </c>
      <c r="K38" s="3" t="s">
        <v>16</v>
      </c>
      <c r="L38" s="3" t="s">
        <v>17</v>
      </c>
      <c r="M38" s="3" t="s">
        <v>18</v>
      </c>
    </row>
    <row r="39" spans="1:26" x14ac:dyDescent="0.25">
      <c r="A39" s="3">
        <v>1</v>
      </c>
      <c r="B39" s="51">
        <v>2</v>
      </c>
      <c r="C39" s="51"/>
      <c r="D39" s="51"/>
      <c r="E39" s="3">
        <v>3</v>
      </c>
      <c r="F39" s="3">
        <v>4</v>
      </c>
      <c r="G39" s="3">
        <v>5</v>
      </c>
      <c r="H39" s="3">
        <v>6</v>
      </c>
      <c r="I39" s="3">
        <v>7</v>
      </c>
      <c r="J39" s="3">
        <v>8</v>
      </c>
      <c r="K39" s="3">
        <v>9</v>
      </c>
      <c r="L39" s="3">
        <v>10</v>
      </c>
      <c r="M39" s="3">
        <v>11</v>
      </c>
    </row>
    <row r="40" spans="1:26" ht="80.25" customHeight="1" x14ac:dyDescent="0.25">
      <c r="A40" s="3"/>
      <c r="B40" s="60" t="s">
        <v>87</v>
      </c>
      <c r="C40" s="61"/>
      <c r="D40" s="62"/>
      <c r="E40" s="3">
        <f t="shared" ref="E40:M40" si="1">E43-E42-E41</f>
        <v>13871025</v>
      </c>
      <c r="F40" s="43">
        <f t="shared" si="1"/>
        <v>95000</v>
      </c>
      <c r="G40" s="43">
        <f t="shared" si="1"/>
        <v>13966025</v>
      </c>
      <c r="H40" s="17">
        <f t="shared" si="1"/>
        <v>13812026.220000001</v>
      </c>
      <c r="I40" s="17">
        <f t="shared" si="1"/>
        <v>364823.02999999991</v>
      </c>
      <c r="J40" s="17">
        <f t="shared" si="1"/>
        <v>14176849.25</v>
      </c>
      <c r="K40" s="17">
        <f t="shared" si="1"/>
        <v>-58998.779999999329</v>
      </c>
      <c r="L40" s="17">
        <f t="shared" si="1"/>
        <v>269823.02999999991</v>
      </c>
      <c r="M40" s="17">
        <f t="shared" si="1"/>
        <v>210824.25000000012</v>
      </c>
      <c r="P40" s="42"/>
      <c r="Q40" s="42"/>
    </row>
    <row r="41" spans="1:26" ht="100.5" customHeight="1" x14ac:dyDescent="0.25">
      <c r="A41" s="43">
        <v>2</v>
      </c>
      <c r="B41" s="60" t="s">
        <v>88</v>
      </c>
      <c r="C41" s="61"/>
      <c r="D41" s="62"/>
      <c r="E41" s="43"/>
      <c r="F41" s="43">
        <v>766000</v>
      </c>
      <c r="G41" s="43">
        <f>E41+F41</f>
        <v>766000</v>
      </c>
      <c r="H41" s="21"/>
      <c r="I41" s="21">
        <v>663828.88</v>
      </c>
      <c r="J41" s="21">
        <f>H41+I41</f>
        <v>663828.88</v>
      </c>
      <c r="K41" s="17">
        <f t="shared" ref="K41:M42" si="2">H41-E41</f>
        <v>0</v>
      </c>
      <c r="L41" s="17">
        <f t="shared" si="2"/>
        <v>-102171.12</v>
      </c>
      <c r="M41" s="17">
        <f t="shared" si="2"/>
        <v>-102171.12</v>
      </c>
      <c r="P41" s="42"/>
      <c r="Q41" s="42"/>
    </row>
    <row r="42" spans="1:26" ht="71.25" customHeight="1" x14ac:dyDescent="0.25">
      <c r="A42" s="31">
        <v>3</v>
      </c>
      <c r="B42" s="75" t="s">
        <v>82</v>
      </c>
      <c r="C42" s="95"/>
      <c r="D42" s="96"/>
      <c r="E42" s="47">
        <f>56000+55000</f>
        <v>111000</v>
      </c>
      <c r="F42" s="47">
        <f>10000+84000+28000+67000</f>
        <v>189000</v>
      </c>
      <c r="G42" s="43">
        <f>E42+F42</f>
        <v>300000</v>
      </c>
      <c r="H42" s="21">
        <v>111000</v>
      </c>
      <c r="I42" s="27">
        <f>37949+137847.78</f>
        <v>175796.78</v>
      </c>
      <c r="J42" s="21">
        <f>H42+I42</f>
        <v>286796.78000000003</v>
      </c>
      <c r="K42" s="17">
        <f t="shared" si="2"/>
        <v>0</v>
      </c>
      <c r="L42" s="17">
        <f t="shared" si="2"/>
        <v>-13203.220000000001</v>
      </c>
      <c r="M42" s="17">
        <f t="shared" si="2"/>
        <v>-13203.219999999972</v>
      </c>
      <c r="P42" s="42"/>
      <c r="Q42" s="42"/>
    </row>
    <row r="43" spans="1:26" ht="30" customHeight="1" x14ac:dyDescent="0.25">
      <c r="A43" s="31"/>
      <c r="B43" s="71" t="s">
        <v>5</v>
      </c>
      <c r="C43" s="54"/>
      <c r="D43" s="55"/>
      <c r="E43" s="31">
        <f t="shared" ref="E43:M43" si="3">E32</f>
        <v>13982025</v>
      </c>
      <c r="F43" s="43">
        <f t="shared" si="3"/>
        <v>1050000</v>
      </c>
      <c r="G43" s="43">
        <f t="shared" si="3"/>
        <v>15032025</v>
      </c>
      <c r="H43" s="17">
        <f t="shared" si="3"/>
        <v>13923026.220000001</v>
      </c>
      <c r="I43" s="17">
        <f t="shared" si="3"/>
        <v>1204448.69</v>
      </c>
      <c r="J43" s="17">
        <f t="shared" si="3"/>
        <v>15127474.91</v>
      </c>
      <c r="K43" s="17">
        <f t="shared" si="3"/>
        <v>-58998.779999999329</v>
      </c>
      <c r="L43" s="17">
        <f t="shared" si="3"/>
        <v>154448.68999999994</v>
      </c>
      <c r="M43" s="17">
        <f t="shared" si="3"/>
        <v>95449.910000000149</v>
      </c>
    </row>
    <row r="44" spans="1:26" x14ac:dyDescent="0.25">
      <c r="A44" s="1"/>
    </row>
    <row r="45" spans="1:26" x14ac:dyDescent="0.25">
      <c r="A45" s="5" t="s">
        <v>31</v>
      </c>
      <c r="P45" s="42"/>
      <c r="Q45" s="42"/>
    </row>
    <row r="46" spans="1:26" x14ac:dyDescent="0.25">
      <c r="A46" s="1"/>
    </row>
    <row r="47" spans="1:26" ht="61.5" customHeight="1" x14ac:dyDescent="0.25">
      <c r="A47" s="51" t="s">
        <v>3</v>
      </c>
      <c r="B47" s="51" t="s">
        <v>19</v>
      </c>
      <c r="C47" s="51" t="s">
        <v>6</v>
      </c>
      <c r="D47" s="51" t="s">
        <v>7</v>
      </c>
      <c r="E47" s="51" t="s">
        <v>14</v>
      </c>
      <c r="F47" s="51"/>
      <c r="G47" s="51"/>
      <c r="H47" s="51" t="s">
        <v>32</v>
      </c>
      <c r="I47" s="51"/>
      <c r="J47" s="51"/>
      <c r="K47" s="51" t="s">
        <v>15</v>
      </c>
      <c r="L47" s="51"/>
      <c r="M47" s="51"/>
      <c r="Q47" s="42"/>
    </row>
    <row r="48" spans="1:26" ht="30.75" customHeight="1" x14ac:dyDescent="0.25">
      <c r="A48" s="51"/>
      <c r="B48" s="51"/>
      <c r="C48" s="51"/>
      <c r="D48" s="51"/>
      <c r="E48" s="3" t="s">
        <v>16</v>
      </c>
      <c r="F48" s="3" t="s">
        <v>17</v>
      </c>
      <c r="G48" s="3" t="s">
        <v>18</v>
      </c>
      <c r="H48" s="3" t="s">
        <v>16</v>
      </c>
      <c r="I48" s="3" t="s">
        <v>17</v>
      </c>
      <c r="J48" s="3" t="s">
        <v>18</v>
      </c>
      <c r="K48" s="3" t="s">
        <v>16</v>
      </c>
      <c r="L48" s="3" t="s">
        <v>17</v>
      </c>
      <c r="M48" s="3" t="s">
        <v>18</v>
      </c>
    </row>
    <row r="49" spans="1:13" x14ac:dyDescent="0.25">
      <c r="A49" s="3">
        <v>1</v>
      </c>
      <c r="B49" s="3">
        <v>2</v>
      </c>
      <c r="C49" s="3">
        <v>3</v>
      </c>
      <c r="D49" s="3">
        <v>4</v>
      </c>
      <c r="E49" s="3">
        <v>5</v>
      </c>
      <c r="F49" s="3">
        <v>6</v>
      </c>
      <c r="G49" s="3">
        <v>7</v>
      </c>
      <c r="H49" s="3">
        <v>8</v>
      </c>
      <c r="I49" s="3">
        <v>9</v>
      </c>
      <c r="J49" s="3">
        <v>10</v>
      </c>
      <c r="K49" s="3">
        <v>11</v>
      </c>
      <c r="L49" s="3">
        <v>12</v>
      </c>
      <c r="M49" s="3">
        <v>13</v>
      </c>
    </row>
    <row r="50" spans="1:13" ht="21" customHeight="1" x14ac:dyDescent="0.25">
      <c r="A50" s="11">
        <v>1</v>
      </c>
      <c r="B50" s="9" t="s">
        <v>8</v>
      </c>
      <c r="C50" s="3"/>
      <c r="D50" s="3"/>
      <c r="E50" s="3"/>
      <c r="F50" s="3"/>
      <c r="G50" s="3"/>
      <c r="H50" s="3"/>
      <c r="I50" s="3"/>
      <c r="J50" s="3"/>
      <c r="K50" s="3"/>
      <c r="L50" s="3"/>
      <c r="M50" s="3"/>
    </row>
    <row r="51" spans="1:13" ht="47.25" x14ac:dyDescent="0.25">
      <c r="A51" s="8"/>
      <c r="B51" s="10" t="s">
        <v>44</v>
      </c>
      <c r="C51" s="8" t="s">
        <v>50</v>
      </c>
      <c r="D51" s="8" t="s">
        <v>52</v>
      </c>
      <c r="E51" s="8">
        <v>31</v>
      </c>
      <c r="F51" s="31">
        <v>31</v>
      </c>
      <c r="G51" s="31">
        <v>31</v>
      </c>
      <c r="H51" s="31">
        <v>29</v>
      </c>
      <c r="I51" s="31">
        <v>29</v>
      </c>
      <c r="J51" s="31">
        <v>29</v>
      </c>
      <c r="K51" s="8">
        <f>H51-E51</f>
        <v>-2</v>
      </c>
      <c r="L51" s="43">
        <f>I51-F51</f>
        <v>-2</v>
      </c>
      <c r="M51" s="43">
        <f>J51-G51</f>
        <v>-2</v>
      </c>
    </row>
    <row r="52" spans="1:13" ht="54" customHeight="1" x14ac:dyDescent="0.25">
      <c r="A52" s="8"/>
      <c r="B52" s="10" t="s">
        <v>45</v>
      </c>
      <c r="C52" s="8" t="s">
        <v>50</v>
      </c>
      <c r="D52" s="8" t="s">
        <v>53</v>
      </c>
      <c r="E52" s="8">
        <f>E53+E54+E55+E56</f>
        <v>88.25</v>
      </c>
      <c r="F52" s="8"/>
      <c r="G52" s="8">
        <f t="shared" ref="G52:G57" si="4">E52</f>
        <v>88.25</v>
      </c>
      <c r="H52" s="8">
        <f>H53+H54+H55+H56</f>
        <v>88.25</v>
      </c>
      <c r="I52" s="8"/>
      <c r="J52" s="8">
        <f t="shared" ref="J52:J57" si="5">H52</f>
        <v>88.25</v>
      </c>
      <c r="K52" s="8"/>
      <c r="L52" s="8"/>
      <c r="M52" s="8"/>
    </row>
    <row r="53" spans="1:13" ht="38.25" customHeight="1" x14ac:dyDescent="0.25">
      <c r="A53" s="8"/>
      <c r="B53" s="10" t="s">
        <v>46</v>
      </c>
      <c r="C53" s="8" t="s">
        <v>50</v>
      </c>
      <c r="D53" s="8" t="s">
        <v>53</v>
      </c>
      <c r="E53" s="8">
        <v>20</v>
      </c>
      <c r="F53" s="8"/>
      <c r="G53" s="8">
        <f t="shared" si="4"/>
        <v>20</v>
      </c>
      <c r="H53" s="8">
        <v>20</v>
      </c>
      <c r="I53" s="8"/>
      <c r="J53" s="8">
        <f t="shared" si="5"/>
        <v>20</v>
      </c>
      <c r="K53" s="8"/>
      <c r="L53" s="8"/>
      <c r="M53" s="8"/>
    </row>
    <row r="54" spans="1:13" ht="32.25" customHeight="1" x14ac:dyDescent="0.25">
      <c r="A54" s="8"/>
      <c r="B54" s="10" t="s">
        <v>47</v>
      </c>
      <c r="C54" s="8" t="s">
        <v>50</v>
      </c>
      <c r="D54" s="8" t="s">
        <v>53</v>
      </c>
      <c r="E54" s="8">
        <v>55.5</v>
      </c>
      <c r="F54" s="8"/>
      <c r="G54" s="8">
        <f t="shared" si="4"/>
        <v>55.5</v>
      </c>
      <c r="H54" s="8">
        <v>55.5</v>
      </c>
      <c r="I54" s="8"/>
      <c r="J54" s="8">
        <f t="shared" si="5"/>
        <v>55.5</v>
      </c>
      <c r="K54" s="8"/>
      <c r="L54" s="8"/>
      <c r="M54" s="8"/>
    </row>
    <row r="55" spans="1:13" ht="28.5" customHeight="1" x14ac:dyDescent="0.25">
      <c r="A55" s="8"/>
      <c r="B55" s="10" t="s">
        <v>48</v>
      </c>
      <c r="C55" s="8" t="s">
        <v>50</v>
      </c>
      <c r="D55" s="8" t="s">
        <v>53</v>
      </c>
      <c r="E55" s="8">
        <v>11.75</v>
      </c>
      <c r="F55" s="8"/>
      <c r="G55" s="8">
        <f t="shared" si="4"/>
        <v>11.75</v>
      </c>
      <c r="H55" s="8">
        <v>11.75</v>
      </c>
      <c r="I55" s="8"/>
      <c r="J55" s="8">
        <f t="shared" si="5"/>
        <v>11.75</v>
      </c>
      <c r="K55" s="8"/>
      <c r="L55" s="8"/>
      <c r="M55" s="8"/>
    </row>
    <row r="56" spans="1:13" ht="63" x14ac:dyDescent="0.25">
      <c r="A56" s="8"/>
      <c r="B56" s="10" t="s">
        <v>49</v>
      </c>
      <c r="C56" s="8" t="s">
        <v>50</v>
      </c>
      <c r="D56" s="8" t="s">
        <v>53</v>
      </c>
      <c r="E56" s="8">
        <v>1</v>
      </c>
      <c r="F56" s="8"/>
      <c r="G56" s="8">
        <f t="shared" si="4"/>
        <v>1</v>
      </c>
      <c r="H56" s="8">
        <v>1</v>
      </c>
      <c r="I56" s="8"/>
      <c r="J56" s="8">
        <f t="shared" si="5"/>
        <v>1</v>
      </c>
      <c r="K56" s="8"/>
      <c r="L56" s="8"/>
      <c r="M56" s="8"/>
    </row>
    <row r="57" spans="1:13" ht="99" customHeight="1" x14ac:dyDescent="0.25">
      <c r="A57" s="12"/>
      <c r="B57" s="10" t="s">
        <v>67</v>
      </c>
      <c r="C57" s="12" t="s">
        <v>58</v>
      </c>
      <c r="D57" s="12" t="s">
        <v>63</v>
      </c>
      <c r="E57" s="12">
        <f>E43</f>
        <v>13982025</v>
      </c>
      <c r="F57" s="12"/>
      <c r="G57" s="12">
        <f t="shared" si="4"/>
        <v>13982025</v>
      </c>
      <c r="H57" s="21">
        <f>H43</f>
        <v>13923026.220000001</v>
      </c>
      <c r="I57" s="12"/>
      <c r="J57" s="12">
        <f t="shared" si="5"/>
        <v>13923026.220000001</v>
      </c>
      <c r="K57" s="12">
        <f t="shared" ref="K57:M58" si="6">H57-E57</f>
        <v>-58998.779999999329</v>
      </c>
      <c r="L57" s="19">
        <f t="shared" si="6"/>
        <v>0</v>
      </c>
      <c r="M57" s="19">
        <f t="shared" si="6"/>
        <v>-58998.779999999329</v>
      </c>
    </row>
    <row r="58" spans="1:13" ht="142.5" customHeight="1" x14ac:dyDescent="0.25">
      <c r="A58" s="44"/>
      <c r="B58" s="10" t="s">
        <v>89</v>
      </c>
      <c r="C58" s="43" t="s">
        <v>58</v>
      </c>
      <c r="D58" s="43" t="s">
        <v>63</v>
      </c>
      <c r="E58" s="43">
        <v>49500</v>
      </c>
      <c r="F58" s="43"/>
      <c r="G58" s="43">
        <f>E58</f>
        <v>49500</v>
      </c>
      <c r="H58" s="27">
        <v>49500</v>
      </c>
      <c r="I58" s="43"/>
      <c r="J58" s="43">
        <f>H58</f>
        <v>49500</v>
      </c>
      <c r="K58" s="43">
        <f t="shared" si="6"/>
        <v>0</v>
      </c>
      <c r="L58" s="43">
        <f t="shared" si="6"/>
        <v>0</v>
      </c>
      <c r="M58" s="43">
        <f t="shared" si="6"/>
        <v>0</v>
      </c>
    </row>
    <row r="59" spans="1:13" s="25" customFormat="1" ht="45" customHeight="1" x14ac:dyDescent="0.25">
      <c r="A59" s="75" t="s">
        <v>92</v>
      </c>
      <c r="B59" s="76"/>
      <c r="C59" s="76"/>
      <c r="D59" s="76"/>
      <c r="E59" s="76"/>
      <c r="F59" s="76"/>
      <c r="G59" s="76"/>
      <c r="H59" s="76"/>
      <c r="I59" s="76"/>
      <c r="J59" s="76"/>
      <c r="K59" s="76"/>
      <c r="L59" s="76"/>
      <c r="M59" s="77"/>
    </row>
    <row r="60" spans="1:13" ht="22.5" customHeight="1" x14ac:dyDescent="0.25">
      <c r="A60" s="11">
        <v>2</v>
      </c>
      <c r="B60" s="11" t="s">
        <v>9</v>
      </c>
      <c r="C60" s="3"/>
      <c r="D60" s="3"/>
      <c r="E60" s="3"/>
      <c r="F60" s="3"/>
      <c r="G60" s="3"/>
      <c r="H60" s="3"/>
      <c r="I60" s="3"/>
      <c r="J60" s="3"/>
      <c r="K60" s="3"/>
      <c r="L60" s="3"/>
      <c r="M60" s="3"/>
    </row>
    <row r="61" spans="1:13" ht="31.5" x14ac:dyDescent="0.25">
      <c r="A61" s="8"/>
      <c r="B61" s="10" t="s">
        <v>54</v>
      </c>
      <c r="C61" s="8" t="s">
        <v>55</v>
      </c>
      <c r="D61" s="8" t="s">
        <v>52</v>
      </c>
      <c r="E61" s="8">
        <v>40100</v>
      </c>
      <c r="F61" s="8"/>
      <c r="G61" s="8">
        <f>E61</f>
        <v>40100</v>
      </c>
      <c r="H61" s="46">
        <v>38500</v>
      </c>
      <c r="I61" s="46"/>
      <c r="J61" s="46">
        <f>H61</f>
        <v>38500</v>
      </c>
      <c r="K61" s="8">
        <f>H61-E61</f>
        <v>-1600</v>
      </c>
      <c r="L61" s="19"/>
      <c r="M61" s="19">
        <f>J61-G61</f>
        <v>-1600</v>
      </c>
    </row>
    <row r="62" spans="1:13" ht="31.5" x14ac:dyDescent="0.25">
      <c r="A62" s="8"/>
      <c r="B62" s="10" t="s">
        <v>56</v>
      </c>
      <c r="C62" s="8" t="s">
        <v>57</v>
      </c>
      <c r="D62" s="8" t="s">
        <v>52</v>
      </c>
      <c r="E62" s="30">
        <v>457000</v>
      </c>
      <c r="F62" s="8"/>
      <c r="G62" s="8">
        <f t="shared" ref="G62:G68" si="7">E62</f>
        <v>457000</v>
      </c>
      <c r="H62" s="46">
        <f>E62+H64-H66</f>
        <v>433409</v>
      </c>
      <c r="I62" s="46"/>
      <c r="J62" s="46">
        <f t="shared" ref="J62:J68" si="8">H62</f>
        <v>433409</v>
      </c>
      <c r="K62" s="29">
        <f t="shared" ref="K62:K68" si="9">H62-E62</f>
        <v>-23591</v>
      </c>
      <c r="L62" s="23"/>
      <c r="M62" s="19">
        <f t="shared" ref="M62:M68" si="10">J62-G62</f>
        <v>-23591</v>
      </c>
    </row>
    <row r="63" spans="1:13" ht="31.5" x14ac:dyDescent="0.25">
      <c r="A63" s="8"/>
      <c r="B63" s="10" t="s">
        <v>56</v>
      </c>
      <c r="C63" s="8" t="s">
        <v>58</v>
      </c>
      <c r="D63" s="8" t="s">
        <v>52</v>
      </c>
      <c r="E63" s="8">
        <v>5271900</v>
      </c>
      <c r="F63" s="8"/>
      <c r="G63" s="8">
        <f t="shared" si="7"/>
        <v>5271900</v>
      </c>
      <c r="H63" s="46">
        <f>E63+H65-H67</f>
        <v>5920876</v>
      </c>
      <c r="I63" s="46"/>
      <c r="J63" s="46">
        <f t="shared" si="8"/>
        <v>5920876</v>
      </c>
      <c r="K63" s="29">
        <f t="shared" si="9"/>
        <v>648976</v>
      </c>
      <c r="L63" s="23"/>
      <c r="M63" s="19">
        <f t="shared" si="10"/>
        <v>648976</v>
      </c>
    </row>
    <row r="64" spans="1:13" ht="51" customHeight="1" x14ac:dyDescent="0.25">
      <c r="A64" s="8"/>
      <c r="B64" s="10" t="s">
        <v>61</v>
      </c>
      <c r="C64" s="8" t="s">
        <v>57</v>
      </c>
      <c r="D64" s="8" t="s">
        <v>52</v>
      </c>
      <c r="E64" s="8">
        <v>2500</v>
      </c>
      <c r="F64" s="8"/>
      <c r="G64" s="8">
        <f t="shared" si="7"/>
        <v>2500</v>
      </c>
      <c r="H64" s="48">
        <f>8872-4963</f>
        <v>3909</v>
      </c>
      <c r="I64" s="48"/>
      <c r="J64" s="48">
        <f t="shared" si="8"/>
        <v>3909</v>
      </c>
      <c r="K64" s="29">
        <f t="shared" si="9"/>
        <v>1409</v>
      </c>
      <c r="L64" s="23"/>
      <c r="M64" s="19">
        <f t="shared" si="10"/>
        <v>1409</v>
      </c>
    </row>
    <row r="65" spans="1:13" ht="51.75" customHeight="1" x14ac:dyDescent="0.25">
      <c r="A65" s="8"/>
      <c r="B65" s="10" t="s">
        <v>61</v>
      </c>
      <c r="C65" s="8" t="s">
        <v>58</v>
      </c>
      <c r="D65" s="8" t="s">
        <v>52</v>
      </c>
      <c r="E65" s="8">
        <v>766000</v>
      </c>
      <c r="F65" s="8"/>
      <c r="G65" s="8">
        <f t="shared" si="7"/>
        <v>766000</v>
      </c>
      <c r="H65" s="46">
        <f>663829</f>
        <v>663829</v>
      </c>
      <c r="I65" s="46"/>
      <c r="J65" s="46">
        <f t="shared" si="8"/>
        <v>663829</v>
      </c>
      <c r="K65" s="29">
        <f t="shared" si="9"/>
        <v>-102171</v>
      </c>
      <c r="L65" s="23"/>
      <c r="M65" s="19">
        <f t="shared" si="10"/>
        <v>-102171</v>
      </c>
    </row>
    <row r="66" spans="1:13" ht="47.25" x14ac:dyDescent="0.25">
      <c r="A66" s="8"/>
      <c r="B66" s="10" t="s">
        <v>59</v>
      </c>
      <c r="C66" s="8" t="s">
        <v>57</v>
      </c>
      <c r="D66" s="8" t="s">
        <v>52</v>
      </c>
      <c r="E66" s="8">
        <v>23200</v>
      </c>
      <c r="F66" s="8"/>
      <c r="G66" s="8">
        <f t="shared" si="7"/>
        <v>23200</v>
      </c>
      <c r="H66" s="46">
        <v>27500</v>
      </c>
      <c r="I66" s="46"/>
      <c r="J66" s="46">
        <f t="shared" si="8"/>
        <v>27500</v>
      </c>
      <c r="K66" s="29">
        <f t="shared" si="9"/>
        <v>4300</v>
      </c>
      <c r="L66" s="23"/>
      <c r="M66" s="19">
        <f t="shared" si="10"/>
        <v>4300</v>
      </c>
    </row>
    <row r="67" spans="1:13" ht="47.25" x14ac:dyDescent="0.25">
      <c r="A67" s="8"/>
      <c r="B67" s="10" t="s">
        <v>59</v>
      </c>
      <c r="C67" s="8" t="s">
        <v>58</v>
      </c>
      <c r="D67" s="8" t="s">
        <v>52</v>
      </c>
      <c r="E67" s="8">
        <v>18200</v>
      </c>
      <c r="F67" s="8"/>
      <c r="G67" s="8">
        <f t="shared" si="7"/>
        <v>18200</v>
      </c>
      <c r="H67" s="46">
        <v>14853</v>
      </c>
      <c r="I67" s="46"/>
      <c r="J67" s="46">
        <f t="shared" si="8"/>
        <v>14853</v>
      </c>
      <c r="K67" s="29">
        <f t="shared" si="9"/>
        <v>-3347</v>
      </c>
      <c r="L67" s="23"/>
      <c r="M67" s="19">
        <f t="shared" si="10"/>
        <v>-3347</v>
      </c>
    </row>
    <row r="68" spans="1:13" ht="31.5" x14ac:dyDescent="0.25">
      <c r="A68" s="8"/>
      <c r="B68" s="10" t="s">
        <v>60</v>
      </c>
      <c r="C68" s="8" t="s">
        <v>50</v>
      </c>
      <c r="D68" s="8" t="s">
        <v>52</v>
      </c>
      <c r="E68" s="8">
        <v>754000</v>
      </c>
      <c r="F68" s="8"/>
      <c r="G68" s="8">
        <f t="shared" si="7"/>
        <v>754000</v>
      </c>
      <c r="H68" s="46">
        <v>721000</v>
      </c>
      <c r="I68" s="46"/>
      <c r="J68" s="46">
        <f t="shared" si="8"/>
        <v>721000</v>
      </c>
      <c r="K68" s="29">
        <f t="shared" si="9"/>
        <v>-33000</v>
      </c>
      <c r="L68" s="23"/>
      <c r="M68" s="19">
        <f t="shared" si="10"/>
        <v>-33000</v>
      </c>
    </row>
    <row r="69" spans="1:13" ht="193.5" customHeight="1" x14ac:dyDescent="0.25">
      <c r="A69" s="8"/>
      <c r="B69" s="18" t="s">
        <v>90</v>
      </c>
      <c r="C69" s="31" t="s">
        <v>50</v>
      </c>
      <c r="D69" s="31" t="s">
        <v>51</v>
      </c>
      <c r="E69" s="8">
        <v>2</v>
      </c>
      <c r="F69" s="43">
        <v>2</v>
      </c>
      <c r="G69" s="43">
        <v>2</v>
      </c>
      <c r="H69" s="43">
        <v>2</v>
      </c>
      <c r="I69" s="43">
        <v>2</v>
      </c>
      <c r="J69" s="43">
        <v>2</v>
      </c>
      <c r="K69" s="8"/>
      <c r="L69" s="23"/>
      <c r="M69" s="8"/>
    </row>
    <row r="70" spans="1:13" s="25" customFormat="1" ht="38.25" customHeight="1" x14ac:dyDescent="0.25">
      <c r="A70" s="75" t="s">
        <v>84</v>
      </c>
      <c r="B70" s="76"/>
      <c r="C70" s="76"/>
      <c r="D70" s="76"/>
      <c r="E70" s="76"/>
      <c r="F70" s="76"/>
      <c r="G70" s="76"/>
      <c r="H70" s="76"/>
      <c r="I70" s="76"/>
      <c r="J70" s="76"/>
      <c r="K70" s="76"/>
      <c r="L70" s="76"/>
      <c r="M70" s="77"/>
    </row>
    <row r="71" spans="1:13" ht="31.5" x14ac:dyDescent="0.25">
      <c r="A71" s="11">
        <v>3</v>
      </c>
      <c r="B71" s="11" t="s">
        <v>10</v>
      </c>
      <c r="C71" s="3"/>
      <c r="D71" s="3"/>
      <c r="E71" s="3"/>
      <c r="F71" s="3"/>
      <c r="G71" s="3"/>
      <c r="H71" s="3"/>
      <c r="I71" s="3"/>
      <c r="J71" s="3"/>
      <c r="K71" s="3"/>
      <c r="L71" s="3"/>
      <c r="M71" s="3"/>
    </row>
    <row r="72" spans="1:13" ht="91.5" customHeight="1" x14ac:dyDescent="0.25">
      <c r="A72" s="8"/>
      <c r="B72" s="18" t="s">
        <v>65</v>
      </c>
      <c r="C72" s="8" t="s">
        <v>62</v>
      </c>
      <c r="D72" s="8" t="s">
        <v>64</v>
      </c>
      <c r="E72" s="16">
        <f>E57/E61</f>
        <v>348.67892768079798</v>
      </c>
      <c r="F72" s="17"/>
      <c r="G72" s="16">
        <f>E72</f>
        <v>348.67892768079798</v>
      </c>
      <c r="H72" s="28">
        <f>H57/H61</f>
        <v>361.63704467532472</v>
      </c>
      <c r="I72" s="17"/>
      <c r="J72" s="16">
        <f>H72</f>
        <v>361.63704467532472</v>
      </c>
      <c r="K72" s="16">
        <f>H72-E72-0.01</f>
        <v>12.948116994526734</v>
      </c>
      <c r="L72" s="16"/>
      <c r="M72" s="16">
        <f>K72</f>
        <v>12.948116994526734</v>
      </c>
    </row>
    <row r="73" spans="1:13" ht="246.75" customHeight="1" x14ac:dyDescent="0.25">
      <c r="A73" s="3"/>
      <c r="B73" s="18" t="s">
        <v>80</v>
      </c>
      <c r="C73" s="8" t="s">
        <v>62</v>
      </c>
      <c r="D73" s="8" t="s">
        <v>64</v>
      </c>
      <c r="E73" s="3">
        <f>E42/E69</f>
        <v>55500</v>
      </c>
      <c r="F73" s="43">
        <f>F42/F69</f>
        <v>94500</v>
      </c>
      <c r="G73" s="3">
        <f>E73+F73</f>
        <v>150000</v>
      </c>
      <c r="H73" s="21">
        <f>H42/H69</f>
        <v>55500</v>
      </c>
      <c r="I73" s="21">
        <f>I42/I69</f>
        <v>87898.39</v>
      </c>
      <c r="J73" s="21">
        <f>H73+I73</f>
        <v>143398.39000000001</v>
      </c>
      <c r="K73" s="17">
        <f>H73-E73</f>
        <v>0</v>
      </c>
      <c r="L73" s="17">
        <f>I73-F73</f>
        <v>-6601.6100000000006</v>
      </c>
      <c r="M73" s="17">
        <f>J73-G73</f>
        <v>-6601.609999999986</v>
      </c>
    </row>
    <row r="74" spans="1:13" ht="28.5" customHeight="1" x14ac:dyDescent="0.25">
      <c r="A74" s="75"/>
      <c r="B74" s="76"/>
      <c r="C74" s="76"/>
      <c r="D74" s="76"/>
      <c r="E74" s="76"/>
      <c r="F74" s="76"/>
      <c r="G74" s="76"/>
      <c r="H74" s="76"/>
      <c r="I74" s="76"/>
      <c r="J74" s="76"/>
      <c r="K74" s="76"/>
      <c r="L74" s="76"/>
      <c r="M74" s="77"/>
    </row>
    <row r="75" spans="1:13" x14ac:dyDescent="0.25">
      <c r="A75" s="11">
        <v>4</v>
      </c>
      <c r="B75" s="11" t="s">
        <v>11</v>
      </c>
      <c r="C75" s="3"/>
      <c r="D75" s="3"/>
      <c r="E75" s="3"/>
      <c r="F75" s="3"/>
      <c r="G75" s="3"/>
      <c r="H75" s="3"/>
      <c r="I75" s="3"/>
      <c r="J75" s="3"/>
      <c r="K75" s="3"/>
      <c r="L75" s="3"/>
      <c r="M75" s="3"/>
    </row>
    <row r="76" spans="1:13" ht="198.75" customHeight="1" x14ac:dyDescent="0.25">
      <c r="A76" s="8"/>
      <c r="B76" s="13" t="s">
        <v>81</v>
      </c>
      <c r="C76" s="14" t="s">
        <v>66</v>
      </c>
      <c r="D76" s="14" t="s">
        <v>64</v>
      </c>
      <c r="E76" s="15">
        <f>E61/32300*100</f>
        <v>124.1486068111455</v>
      </c>
      <c r="F76" s="15"/>
      <c r="G76" s="15">
        <f>E76</f>
        <v>124.1486068111455</v>
      </c>
      <c r="H76" s="22">
        <f>H61/28565*100</f>
        <v>134.780325573254</v>
      </c>
      <c r="I76" s="15"/>
      <c r="J76" s="15">
        <f>H76</f>
        <v>134.780325573254</v>
      </c>
      <c r="K76" s="15">
        <f>H76-E76</f>
        <v>10.631718762108505</v>
      </c>
      <c r="L76" s="15"/>
      <c r="M76" s="15">
        <f>J76-G76</f>
        <v>10.631718762108505</v>
      </c>
    </row>
    <row r="77" spans="1:13" ht="24" customHeight="1" x14ac:dyDescent="0.25">
      <c r="A77" s="75"/>
      <c r="B77" s="76"/>
      <c r="C77" s="76"/>
      <c r="D77" s="76"/>
      <c r="E77" s="76"/>
      <c r="F77" s="76"/>
      <c r="G77" s="76"/>
      <c r="H77" s="76"/>
      <c r="I77" s="76"/>
      <c r="J77" s="76"/>
      <c r="K77" s="76"/>
      <c r="L77" s="76"/>
      <c r="M77" s="77"/>
    </row>
    <row r="78" spans="1:13" ht="54" customHeight="1" x14ac:dyDescent="0.25">
      <c r="A78" s="71" t="s">
        <v>85</v>
      </c>
      <c r="B78" s="72"/>
      <c r="C78" s="72"/>
      <c r="D78" s="72"/>
      <c r="E78" s="72"/>
      <c r="F78" s="72"/>
      <c r="G78" s="72"/>
      <c r="H78" s="72"/>
      <c r="I78" s="72"/>
      <c r="J78" s="72"/>
      <c r="K78" s="72"/>
      <c r="L78" s="72"/>
      <c r="M78" s="73"/>
    </row>
    <row r="79" spans="1:13" x14ac:dyDescent="0.25">
      <c r="A79" s="1"/>
    </row>
    <row r="80" spans="1:13" ht="19.5" customHeight="1" x14ac:dyDescent="0.25">
      <c r="A80" s="5" t="s">
        <v>33</v>
      </c>
      <c r="B80" s="5"/>
      <c r="C80" s="5"/>
      <c r="D80" s="5"/>
    </row>
    <row r="81" spans="1:13" ht="21.75" customHeight="1" x14ac:dyDescent="0.25">
      <c r="A81" s="74" t="s">
        <v>68</v>
      </c>
      <c r="B81" s="74"/>
      <c r="C81" s="74"/>
      <c r="D81" s="74"/>
      <c r="E81" s="74"/>
      <c r="F81" s="74"/>
      <c r="G81" s="74"/>
      <c r="H81" s="74"/>
      <c r="I81" s="74"/>
      <c r="J81" s="74"/>
      <c r="K81" s="74"/>
      <c r="L81" s="74"/>
      <c r="M81" s="74"/>
    </row>
    <row r="82" spans="1:13" ht="19.5" customHeight="1" x14ac:dyDescent="0.25">
      <c r="A82" s="7" t="s">
        <v>34</v>
      </c>
      <c r="B82" s="7"/>
      <c r="C82" s="7"/>
      <c r="D82" s="7"/>
    </row>
    <row r="83" spans="1:13" x14ac:dyDescent="0.25">
      <c r="A83" s="58" t="s">
        <v>36</v>
      </c>
      <c r="B83" s="58"/>
      <c r="C83" s="58"/>
      <c r="D83" s="58"/>
      <c r="E83" s="58"/>
    </row>
    <row r="84" spans="1:13" ht="31.5" customHeight="1" x14ac:dyDescent="0.25">
      <c r="A84" s="58"/>
      <c r="B84" s="58"/>
      <c r="C84" s="58"/>
      <c r="D84" s="58"/>
      <c r="E84" s="58"/>
      <c r="G84" s="59"/>
      <c r="H84" s="59"/>
      <c r="J84" s="64" t="s">
        <v>69</v>
      </c>
      <c r="K84" s="64"/>
      <c r="L84" s="64"/>
      <c r="M84" s="64"/>
    </row>
    <row r="85" spans="1:13" ht="15.75" customHeight="1" x14ac:dyDescent="0.25">
      <c r="A85" s="26"/>
      <c r="B85" s="24"/>
      <c r="C85" s="24"/>
      <c r="D85" s="24"/>
      <c r="E85" s="24"/>
      <c r="J85" s="63"/>
      <c r="K85" s="63"/>
      <c r="L85" s="63"/>
      <c r="M85" s="63"/>
    </row>
    <row r="86" spans="1:13" ht="43.5" customHeight="1" x14ac:dyDescent="0.25">
      <c r="A86" s="58" t="s">
        <v>35</v>
      </c>
      <c r="B86" s="58"/>
      <c r="C86" s="58"/>
      <c r="D86" s="58"/>
      <c r="E86" s="58"/>
      <c r="G86" s="59"/>
      <c r="H86" s="59"/>
      <c r="J86" s="64" t="s">
        <v>70</v>
      </c>
      <c r="K86" s="64"/>
      <c r="L86" s="64"/>
      <c r="M86" s="64"/>
    </row>
    <row r="87" spans="1:13" ht="15.75" customHeight="1" x14ac:dyDescent="0.25">
      <c r="A87" s="58"/>
      <c r="B87" s="58"/>
      <c r="C87" s="58"/>
      <c r="D87" s="58"/>
      <c r="E87" s="58"/>
      <c r="J87" s="63"/>
      <c r="K87" s="63"/>
      <c r="L87" s="63"/>
      <c r="M87" s="63"/>
    </row>
    <row r="88" spans="1:13" x14ac:dyDescent="0.25">
      <c r="A88" s="25"/>
    </row>
    <row r="89" spans="1:13" x14ac:dyDescent="0.25">
      <c r="A89" s="25"/>
    </row>
    <row r="90" spans="1:13" x14ac:dyDescent="0.25">
      <c r="A90" s="25"/>
    </row>
  </sheetData>
  <mergeCells count="73">
    <mergeCell ref="B12:C12"/>
    <mergeCell ref="E8:K8"/>
    <mergeCell ref="E10:K10"/>
    <mergeCell ref="E11:K11"/>
    <mergeCell ref="L8:M8"/>
    <mergeCell ref="G12:K12"/>
    <mergeCell ref="D12:E12"/>
    <mergeCell ref="L12:M12"/>
    <mergeCell ref="E9:K9"/>
    <mergeCell ref="B8:C8"/>
    <mergeCell ref="B9:C9"/>
    <mergeCell ref="B10:C10"/>
    <mergeCell ref="B11:C11"/>
    <mergeCell ref="L13:M13"/>
    <mergeCell ref="A74:M74"/>
    <mergeCell ref="A29:A30"/>
    <mergeCell ref="B29:D30"/>
    <mergeCell ref="B31:D31"/>
    <mergeCell ref="A37:A38"/>
    <mergeCell ref="E37:G37"/>
    <mergeCell ref="H37:J37"/>
    <mergeCell ref="B16:M16"/>
    <mergeCell ref="B13:C13"/>
    <mergeCell ref="G13:K13"/>
    <mergeCell ref="D13:E13"/>
    <mergeCell ref="B42:D42"/>
    <mergeCell ref="A34:M34"/>
    <mergeCell ref="A35:M35"/>
    <mergeCell ref="B25:M25"/>
    <mergeCell ref="B20:M20"/>
    <mergeCell ref="A78:M78"/>
    <mergeCell ref="B32:D32"/>
    <mergeCell ref="A81:M81"/>
    <mergeCell ref="A59:M59"/>
    <mergeCell ref="B37:D38"/>
    <mergeCell ref="A70:M70"/>
    <mergeCell ref="K47:M47"/>
    <mergeCell ref="B43:D43"/>
    <mergeCell ref="A77:M77"/>
    <mergeCell ref="B39:D39"/>
    <mergeCell ref="B40:D40"/>
    <mergeCell ref="B33:D33"/>
    <mergeCell ref="A86:E87"/>
    <mergeCell ref="G84:H84"/>
    <mergeCell ref="B41:D41"/>
    <mergeCell ref="G86:H86"/>
    <mergeCell ref="X29:Z29"/>
    <mergeCell ref="U29:W29"/>
    <mergeCell ref="J85:M85"/>
    <mergeCell ref="J86:M86"/>
    <mergeCell ref="J84:M84"/>
    <mergeCell ref="J87:M87"/>
    <mergeCell ref="R29:T29"/>
    <mergeCell ref="B24:M24"/>
    <mergeCell ref="H29:J29"/>
    <mergeCell ref="K29:M29"/>
    <mergeCell ref="A83:E84"/>
    <mergeCell ref="J1:M4"/>
    <mergeCell ref="A5:M5"/>
    <mergeCell ref="D47:D48"/>
    <mergeCell ref="E47:G47"/>
    <mergeCell ref="H47:J47"/>
    <mergeCell ref="A47:A48"/>
    <mergeCell ref="B47:B48"/>
    <mergeCell ref="C47:C48"/>
    <mergeCell ref="K37:M37"/>
    <mergeCell ref="A6:M6"/>
    <mergeCell ref="B17:M17"/>
    <mergeCell ref="A14:M14"/>
    <mergeCell ref="E29:G29"/>
    <mergeCell ref="L9:M9"/>
    <mergeCell ref="L11:M11"/>
    <mergeCell ref="L10:M10"/>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1014030</vt:lpstr>
      <vt:lpstr>'1014030'!Область_друку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2022-02-16T09:10:27Z</cp:lastPrinted>
  <dcterms:created xsi:type="dcterms:W3CDTF">2018-12-28T08:43:53Z</dcterms:created>
  <dcterms:modified xsi:type="dcterms:W3CDTF">2022-02-18T08:53:17Z</dcterms:modified>
</cp:coreProperties>
</file>