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902\Звіти культура\"/>
    </mc:Choice>
  </mc:AlternateContent>
  <bookViews>
    <workbookView xWindow="0" yWindow="0" windowWidth="24000" windowHeight="9780"/>
  </bookViews>
  <sheets>
    <sheet name="202" sheetId="1" r:id="rId1"/>
  </sheets>
  <definedNames>
    <definedName name="_xlnm.Print_Area" localSheetId="0">'202'!$A$1:$M$93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E32" i="1"/>
  <c r="F32" i="1"/>
  <c r="I32" i="1"/>
  <c r="G33" i="1"/>
  <c r="H33" i="1"/>
  <c r="H32" i="1" s="1"/>
  <c r="I33" i="1"/>
  <c r="J33" i="1"/>
  <c r="J32" i="1" s="1"/>
  <c r="L33" i="1"/>
  <c r="L32" i="1" s="1"/>
  <c r="G34" i="1"/>
  <c r="M34" i="1" s="1"/>
  <c r="J34" i="1"/>
  <c r="L34" i="1"/>
  <c r="E41" i="1"/>
  <c r="G41" i="1" s="1"/>
  <c r="G43" i="1" s="1"/>
  <c r="H41" i="1"/>
  <c r="K41" i="1" s="1"/>
  <c r="K43" i="1" s="1"/>
  <c r="I41" i="1"/>
  <c r="J41" i="1"/>
  <c r="M41" i="1" s="1"/>
  <c r="M43" i="1" s="1"/>
  <c r="L41" i="1"/>
  <c r="G42" i="1"/>
  <c r="J42" i="1"/>
  <c r="K42" i="1"/>
  <c r="L42" i="1"/>
  <c r="M42" i="1"/>
  <c r="F43" i="1"/>
  <c r="H43" i="1"/>
  <c r="I43" i="1"/>
  <c r="J43" i="1"/>
  <c r="L43" i="1"/>
  <c r="E52" i="1"/>
  <c r="G52" i="1" s="1"/>
  <c r="H52" i="1"/>
  <c r="J52" i="1" s="1"/>
  <c r="G53" i="1"/>
  <c r="J53" i="1"/>
  <c r="G54" i="1"/>
  <c r="J54" i="1"/>
  <c r="G55" i="1"/>
  <c r="J55" i="1"/>
  <c r="G56" i="1"/>
  <c r="J56" i="1"/>
  <c r="H58" i="1"/>
  <c r="J58" i="1" s="1"/>
  <c r="F59" i="1"/>
  <c r="G59" i="1" s="1"/>
  <c r="I59" i="1"/>
  <c r="J59" i="1" s="1"/>
  <c r="M59" i="1" s="1"/>
  <c r="L59" i="1"/>
  <c r="G62" i="1"/>
  <c r="H62" i="1"/>
  <c r="J62" i="1"/>
  <c r="M62" i="1" s="1"/>
  <c r="K62" i="1"/>
  <c r="L62" i="1"/>
  <c r="G63" i="1"/>
  <c r="H63" i="1"/>
  <c r="I63" i="1"/>
  <c r="J63" i="1" s="1"/>
  <c r="M63" i="1" s="1"/>
  <c r="K63" i="1"/>
  <c r="G64" i="1"/>
  <c r="H64" i="1"/>
  <c r="J64" i="1" s="1"/>
  <c r="M64" i="1" s="1"/>
  <c r="K64" i="1"/>
  <c r="L64" i="1"/>
  <c r="E65" i="1"/>
  <c r="F65" i="1"/>
  <c r="G65" i="1" s="1"/>
  <c r="G66" i="1"/>
  <c r="I66" i="1"/>
  <c r="I65" i="1" s="1"/>
  <c r="L65" i="1" s="1"/>
  <c r="J66" i="1"/>
  <c r="L66" i="1"/>
  <c r="M66" i="1"/>
  <c r="G67" i="1"/>
  <c r="H67" i="1"/>
  <c r="J67" i="1" s="1"/>
  <c r="K67" i="1"/>
  <c r="M67" i="1" s="1"/>
  <c r="F68" i="1"/>
  <c r="G68" i="1" s="1"/>
  <c r="M68" i="1" s="1"/>
  <c r="J68" i="1"/>
  <c r="G69" i="1"/>
  <c r="I69" i="1"/>
  <c r="J69" i="1" s="1"/>
  <c r="L69" i="1"/>
  <c r="M69" i="1" s="1"/>
  <c r="F70" i="1"/>
  <c r="G70" i="1" s="1"/>
  <c r="I70" i="1"/>
  <c r="J70" i="1" s="1"/>
  <c r="L70" i="1"/>
  <c r="M70" i="1" s="1"/>
  <c r="G71" i="1"/>
  <c r="J71" i="1"/>
  <c r="L71" i="1"/>
  <c r="M71" i="1" s="1"/>
  <c r="G72" i="1"/>
  <c r="J72" i="1"/>
  <c r="F75" i="1"/>
  <c r="G75" i="1" s="1"/>
  <c r="I75" i="1"/>
  <c r="J75" i="1" s="1"/>
  <c r="L75" i="1"/>
  <c r="M75" i="1" s="1"/>
  <c r="G76" i="1"/>
  <c r="I76" i="1"/>
  <c r="J76" i="1"/>
  <c r="L76" i="1"/>
  <c r="M76" i="1"/>
  <c r="G77" i="1"/>
  <c r="J77" i="1"/>
  <c r="M77" i="1" s="1"/>
  <c r="K77" i="1"/>
  <c r="L77" i="1"/>
  <c r="G82" i="1"/>
  <c r="J82" i="1"/>
  <c r="K82" i="1"/>
  <c r="L82" i="1"/>
  <c r="M82" i="1"/>
  <c r="H65" i="1" l="1"/>
  <c r="G32" i="1"/>
  <c r="L68" i="1"/>
  <c r="L63" i="1"/>
  <c r="E43" i="1"/>
  <c r="E58" i="1" s="1"/>
  <c r="M33" i="1"/>
  <c r="M32" i="1" s="1"/>
  <c r="K33" i="1"/>
  <c r="K32" i="1" s="1"/>
  <c r="G58" i="1" l="1"/>
  <c r="K58" i="1"/>
  <c r="M58" i="1" s="1"/>
  <c r="K65" i="1"/>
  <c r="J65" i="1"/>
  <c r="M65" i="1" s="1"/>
</calcChain>
</file>

<file path=xl/sharedStrings.xml><?xml version="1.0" encoding="utf-8"?>
<sst xmlns="http://schemas.openxmlformats.org/spreadsheetml/2006/main" count="184" uniqueCount="105">
  <si>
    <t>(ініціали/ініціал, прізвище)</t>
  </si>
  <si>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</si>
  <si>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</si>
  <si>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</si>
  <si>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</si>
  <si>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</si>
  <si>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</si>
  <si>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</si>
  <si>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Аналіз відхилень свідчить про те, що загальна сума видатків на забезпечення діяльності музеїв не перевищує запланованої, а на зменшення показників по деяким позиціям вплинув карантин </t>
  </si>
  <si>
    <t>На зменшення показників динаміки вплинув карантин</t>
  </si>
  <si>
    <t>розрахунок</t>
  </si>
  <si>
    <t>%</t>
  </si>
  <si>
    <t>Відсоток виконання продовження робіт по реконструкції існуючої будівлі краєзнавчого музею під музейний комплекс історії та культури по вул. Свободи, 22  у 2019 році до загального обсягу робіт</t>
  </si>
  <si>
    <t>Динаміка збільшення проведених екскурсій у плановому періоді відповідно до фактичного показника попереднього періоду</t>
  </si>
  <si>
    <t>Динаміка збільшення відвідувачів у плановому періоді відповідно до фактичного показника попереднього періоду</t>
  </si>
  <si>
    <t>якості</t>
  </si>
  <si>
    <t xml:space="preserve">Відхилення між запланованою  і придбаною вартістю  мемориальної дошки -  за рахунок коливання вартості товару. </t>
  </si>
  <si>
    <t>грн.</t>
  </si>
  <si>
    <t>Середні витрати  на реалізацію громадських проектів-переможців  відповідно до Програми бюджетування за участі громадськості міста Хмельницького на 2020-2022 роки</t>
  </si>
  <si>
    <t xml:space="preserve">Середні витрати на придбання мемориальної дошки </t>
  </si>
  <si>
    <t>Середня вартість одного квитка</t>
  </si>
  <si>
    <t>ефективності</t>
  </si>
  <si>
    <t>На зменшення показників вплинув карантин</t>
  </si>
  <si>
    <t>рішення сесії</t>
  </si>
  <si>
    <t>од.</t>
  </si>
  <si>
    <t>Кількість проектів переможців відповідно до Програми бюджетування за участі громадськості міста Хмельницького на 2020-2022 роки</t>
  </si>
  <si>
    <t>Придбання меморіальної дошки Костю Місевичу</t>
  </si>
  <si>
    <t>мережа</t>
  </si>
  <si>
    <t>шт.</t>
  </si>
  <si>
    <t>Кількість реалізованих квитків</t>
  </si>
  <si>
    <t>у тому числі від реалізації квитків</t>
  </si>
  <si>
    <t>кошторис</t>
  </si>
  <si>
    <t>Плановий обсяг доходів музеїв</t>
  </si>
  <si>
    <t>статистичні дані</t>
  </si>
  <si>
    <t>осіб</t>
  </si>
  <si>
    <t>безкоштовно</t>
  </si>
  <si>
    <t>за реалізованими квитками</t>
  </si>
  <si>
    <t>Кількість відвідувачів музеїв</t>
  </si>
  <si>
    <t>Кількість експонатів</t>
  </si>
  <si>
    <t>Кількість проведених екскурсій у музеях</t>
  </si>
  <si>
    <t>Кількість проведених виставок у музеях</t>
  </si>
  <si>
    <t>продукту</t>
  </si>
  <si>
    <t xml:space="preserve">Відхилення по загальному фонду пояснюється економією коштів по КЕКВ 2120 за рахунок  зниженої відсоткової ставки єдиного соціального внеску по працюючим інвалідам, а також за рахунок різниці між плановими та фактичними тарифами  енергоносіїв. Відхилення по реконструкції існуючої будівлі  краєзнавчого музею -  за рахунок коливання вартості товарів і послуг. </t>
  </si>
  <si>
    <t xml:space="preserve">Обсяг видатків, що спрямовується на продовження робіт по реконструкції існуючої будівлі краєзнавчого музею під музейний комплекс історії та культури по вул.Свободи,22   </t>
  </si>
  <si>
    <t>Видатки загального фонду на забезпечення діяльності музеїв</t>
  </si>
  <si>
    <t>кв.м.</t>
  </si>
  <si>
    <t>Площа приміщень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</si>
  <si>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</si>
  <si>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</si>
  <si>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</si>
  <si>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</si>
  <si>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</si>
  <si>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 xml:space="preserve">Кількість ставок всього, в т.ч. </t>
  </si>
  <si>
    <t>Кількість музеїв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</si>
  <si>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</si>
  <si>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</si>
  <si>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</si>
  <si>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</si>
  <si>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</si>
  <si>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</si>
  <si>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</si>
  <si>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</si>
  <si>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</si>
  <si>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</si>
  <si>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</si>
  <si>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</si>
  <si>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</si>
  <si>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Програма бюджетування за участі громадськості міста Хмельницького на 2020-2022 роки</t>
  </si>
  <si>
    <t>Програма розвитку міста Хмельницького у сфері культури на період до 2020 року " 50 кроків, що змінять місто"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</si>
  <si>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</si>
  <si>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</si>
  <si>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</si>
  <si>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</si>
  <si>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різниці між плановими та фактичними тарифами  енергоносіїв.</t>
  </si>
  <si>
    <t>Продовження реконструкції існуючої будівлі краєзнавчого музею під музейний комплекс історії та культури</t>
  </si>
  <si>
    <t>Створення належних умов для функціонування академічного муніципального камерного хору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</si>
  <si>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</si>
  <si>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</si>
  <si>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</si>
  <si>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збереження популяризації духовного надбання нації ( розвиток інфраструктури музеїв), забезпечення виставкової діяльністі</t>
  </si>
  <si>
    <t>Завдання</t>
  </si>
  <si>
    <t>6. Завдання бюджетної програми</t>
  </si>
  <si>
    <t>Вивчення 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</si>
  <si>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5. Мета бюджетної програми</t>
  </si>
  <si>
    <t>Захист і збереження культурної спадщини, як основи національної культури, забезпечення виставкової діяльністї музеїв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</si>
  <si>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</si>
  <si>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</si>
  <si>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</si>
  <si>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</si>
  <si>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</si>
  <si>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</si>
  <si>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</si>
  <si>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музеїв і виставок</t>
  </si>
  <si>
    <t>0824</t>
  </si>
  <si>
    <t>3.</t>
  </si>
  <si>
    <t>(код за ЄДРПОУ)</t>
  </si>
  <si>
    <t>(найменування відповідального виконавця)</t>
  </si>
  <si>
    <t>Управління культури і туризму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</si>
  <si>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</si>
  <si>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</si>
  <si>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</si>
  <si>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</si>
  <si>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01.01.2021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</si>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</sst>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0" xfId="0" applyFont="1"/>
    <xf numFmtId="0" fontId="2" fillId="0" borderId="0" xfId="0" applyFont="1" applyAlignment="1">
      <alignment vertical="top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8" fillId="0" borderId="0" xfId="0" applyFont="1"/>
    <xf numFmtId="16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/>
    <xf numFmtId="0" fontId="11" fillId="0" borderId="2" xfId="0" applyFont="1" applyBorder="1" applyAlignment="1"/>
    <xf numFmtId="0" fontId="12" fillId="2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11" fillId="0" borderId="0" xfId="0" applyFont="1"/>
    <xf numFmtId="0" fontId="11" fillId="0" borderId="2" xfId="0" applyFont="1" applyBorder="1" applyAlignment="1">
      <alignment horizontal="center"/>
    </xf>
    <xf numFmtId="0" fontId="12" fillId="2" borderId="2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96"/>
  <sheetViews>
    <sheetView tabSelected="1" zoomScaleNormal="100" workbookViewId="0">
      <selection activeCell="P85" sqref="P85:R90"/>
    </sheetView>
  </sheetViews>
  <sheetFormatPr defaultRowHeight="15.75" x14ac:dyDescent="0.25"/>
  <cols>
    <col min="1" max="1" width="4.42578125" style="1" customWidth="1"/>
    <col min="2" max="2" width="14.140625" style="1" customWidth="1"/>
    <col min="3" max="3" width="10.42578125" style="1" customWidth="1"/>
    <col min="4" max="4" width="10.140625" style="1" customWidth="1"/>
    <col min="5" max="5" width="12.140625" style="1" customWidth="1"/>
    <col min="6" max="6" width="11.5703125" style="1" customWidth="1"/>
    <col min="7" max="7" width="12.140625" style="1" customWidth="1"/>
    <col min="8" max="8" width="13.28515625" style="1" customWidth="1"/>
    <col min="9" max="13" width="12.140625" style="1" customWidth="1"/>
    <col min="14" max="16" width="9.140625" style="1"/>
    <col min="17" max="17" width="16.42578125" style="1" customWidth="1"/>
    <col min="18" max="18" width="12.28515625" style="1" customWidth="1"/>
    <col min="19" max="16384" width="9.140625" style="1"/>
  </cols>
  <sheetData>
    <row r="1" spans="1:13" ht="15.75" customHeight="1" x14ac:dyDescent="0.25">
      <c r="J1" s="93" t="s">
        <v>104</v>
      </c>
      <c r="K1" s="93"/>
      <c r="L1" s="93"/>
      <c r="M1" s="93"/>
    </row>
    <row r="2" spans="1:13" x14ac:dyDescent="0.25">
      <c r="J2" s="93"/>
      <c r="K2" s="93"/>
      <c r="L2" s="93"/>
      <c r="M2" s="93"/>
    </row>
    <row r="3" spans="1:13" x14ac:dyDescent="0.25">
      <c r="J3" s="93"/>
      <c r="K3" s="93"/>
      <c r="L3" s="93"/>
      <c r="M3" s="93"/>
    </row>
    <row r="4" spans="1:13" x14ac:dyDescent="0.25">
      <c r="J4" s="93"/>
      <c r="K4" s="93"/>
      <c r="L4" s="93"/>
      <c r="M4" s="93"/>
    </row>
    <row r="5" spans="1:13" x14ac:dyDescent="0.25">
      <c r="A5" s="92" t="s">
        <v>103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3" x14ac:dyDescent="0.25">
      <c r="A6" s="92" t="s">
        <v>102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x14ac:dyDescent="0.2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ht="15.75" customHeight="1" x14ac:dyDescent="0.25">
      <c r="A8" s="76" t="s">
        <v>101</v>
      </c>
      <c r="B8" s="72">
        <v>1000000</v>
      </c>
      <c r="C8" s="89"/>
      <c r="D8" s="88"/>
      <c r="E8" s="87" t="s">
        <v>97</v>
      </c>
      <c r="F8" s="86"/>
      <c r="G8" s="86"/>
      <c r="H8" s="86"/>
      <c r="I8" s="85"/>
      <c r="J8" s="85"/>
      <c r="K8" s="85"/>
      <c r="L8" s="91" t="s">
        <v>100</v>
      </c>
      <c r="M8" s="90"/>
    </row>
    <row r="9" spans="1:13" s="77" customFormat="1" ht="37.5" customHeight="1" x14ac:dyDescent="0.2">
      <c r="A9" s="81"/>
      <c r="B9" s="63" t="s">
        <v>91</v>
      </c>
      <c r="C9" s="82"/>
      <c r="D9" s="81"/>
      <c r="E9" s="63" t="s">
        <v>99</v>
      </c>
      <c r="F9" s="80"/>
      <c r="G9" s="80"/>
      <c r="H9" s="80"/>
      <c r="I9" s="64"/>
      <c r="J9" s="64"/>
      <c r="K9" s="64"/>
      <c r="L9" s="79" t="s">
        <v>95</v>
      </c>
      <c r="M9" s="78"/>
    </row>
    <row r="10" spans="1:13" ht="15.75" customHeight="1" x14ac:dyDescent="0.25">
      <c r="A10" s="76" t="s">
        <v>98</v>
      </c>
      <c r="B10" s="72">
        <v>1000000</v>
      </c>
      <c r="C10" s="89"/>
      <c r="D10" s="88"/>
      <c r="E10" s="87" t="s">
        <v>97</v>
      </c>
      <c r="F10" s="86"/>
      <c r="G10" s="86"/>
      <c r="H10" s="86"/>
      <c r="I10" s="85"/>
      <c r="J10" s="85"/>
      <c r="K10" s="85"/>
      <c r="L10" s="84" t="str">
        <f>L8</f>
        <v>02231293</v>
      </c>
      <c r="M10" s="83"/>
    </row>
    <row r="11" spans="1:13" s="77" customFormat="1" ht="34.5" customHeight="1" x14ac:dyDescent="0.2">
      <c r="A11" s="81"/>
      <c r="B11" s="63" t="s">
        <v>91</v>
      </c>
      <c r="C11" s="82"/>
      <c r="D11" s="81"/>
      <c r="E11" s="63" t="s">
        <v>96</v>
      </c>
      <c r="F11" s="80"/>
      <c r="G11" s="80"/>
      <c r="H11" s="80"/>
      <c r="I11" s="64"/>
      <c r="J11" s="64"/>
      <c r="K11" s="64"/>
      <c r="L11" s="79" t="s">
        <v>95</v>
      </c>
      <c r="M11" s="78"/>
    </row>
    <row r="12" spans="1:13" s="68" customFormat="1" ht="21.75" customHeight="1" x14ac:dyDescent="0.25">
      <c r="A12" s="76" t="s">
        <v>94</v>
      </c>
      <c r="B12" s="72">
        <v>1014040</v>
      </c>
      <c r="C12" s="75"/>
      <c r="D12" s="72">
        <v>4040</v>
      </c>
      <c r="E12" s="74"/>
      <c r="F12" s="73" t="s">
        <v>93</v>
      </c>
      <c r="G12" s="72" t="s">
        <v>92</v>
      </c>
      <c r="H12" s="71"/>
      <c r="I12" s="69"/>
      <c r="J12" s="69"/>
      <c r="K12" s="69"/>
      <c r="L12" s="70">
        <v>22201100000</v>
      </c>
      <c r="M12" s="69"/>
    </row>
    <row r="13" spans="1:13" s="61" customFormat="1" ht="71.25" customHeight="1" x14ac:dyDescent="0.25">
      <c r="A13" s="67"/>
      <c r="B13" s="63" t="s">
        <v>91</v>
      </c>
      <c r="C13" s="64"/>
      <c r="D13" s="63" t="s">
        <v>90</v>
      </c>
      <c r="E13" s="66"/>
      <c r="F13" s="65" t="s">
        <v>89</v>
      </c>
      <c r="G13" s="63" t="s">
        <v>88</v>
      </c>
      <c r="H13" s="63"/>
      <c r="I13" s="64"/>
      <c r="J13" s="64"/>
      <c r="K13" s="64"/>
      <c r="L13" s="63" t="s">
        <v>87</v>
      </c>
      <c r="M13" s="62"/>
    </row>
    <row r="14" spans="1:13" ht="19.5" customHeight="1" x14ac:dyDescent="0.25">
      <c r="A14" s="60" t="s">
        <v>86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 x14ac:dyDescent="0.25">
      <c r="A15" s="15"/>
    </row>
    <row r="16" spans="1:13" ht="31.5" x14ac:dyDescent="0.25">
      <c r="A16" s="24" t="s">
        <v>77</v>
      </c>
      <c r="B16" s="41" t="s">
        <v>85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26" ht="38.25" customHeight="1" x14ac:dyDescent="0.25">
      <c r="A17" s="24"/>
      <c r="B17" s="53" t="s">
        <v>84</v>
      </c>
      <c r="C17" s="59"/>
      <c r="D17" s="59"/>
      <c r="E17" s="59"/>
      <c r="F17" s="59"/>
      <c r="G17" s="59"/>
      <c r="H17" s="43"/>
      <c r="I17" s="43"/>
      <c r="J17" s="43"/>
      <c r="K17" s="43"/>
      <c r="L17" s="43"/>
      <c r="M17" s="42"/>
    </row>
    <row r="18" spans="1:26" x14ac:dyDescent="0.25">
      <c r="A18" s="15"/>
    </row>
    <row r="19" spans="1:26" x14ac:dyDescent="0.25">
      <c r="A19" s="13" t="s">
        <v>83</v>
      </c>
    </row>
    <row r="20" spans="1:26" ht="40.5" customHeight="1" x14ac:dyDescent="0.25">
      <c r="A20" s="13"/>
      <c r="B20" s="50" t="s">
        <v>82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26" x14ac:dyDescent="0.25">
      <c r="A21" s="49"/>
    </row>
    <row r="22" spans="1:26" x14ac:dyDescent="0.25">
      <c r="A22" s="13" t="s">
        <v>81</v>
      </c>
    </row>
    <row r="23" spans="1:26" x14ac:dyDescent="0.25">
      <c r="A23" s="15"/>
    </row>
    <row r="24" spans="1:26" ht="32.25" customHeight="1" x14ac:dyDescent="0.25">
      <c r="A24" s="24" t="s">
        <v>77</v>
      </c>
      <c r="B24" s="41" t="s">
        <v>80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26" ht="38.25" customHeight="1" x14ac:dyDescent="0.25">
      <c r="A25" s="24"/>
      <c r="B25" s="57" t="s">
        <v>79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5"/>
    </row>
    <row r="26" spans="1:26" x14ac:dyDescent="0.25">
      <c r="A26" s="15"/>
    </row>
    <row r="27" spans="1:26" x14ac:dyDescent="0.25">
      <c r="A27" s="13" t="s">
        <v>78</v>
      </c>
    </row>
    <row r="28" spans="1:26" x14ac:dyDescent="0.25">
      <c r="A28" s="15"/>
      <c r="M28" s="49" t="s">
        <v>71</v>
      </c>
    </row>
    <row r="29" spans="1:26" ht="42" customHeight="1" x14ac:dyDescent="0.25">
      <c r="A29" s="41" t="s">
        <v>77</v>
      </c>
      <c r="B29" s="41" t="s">
        <v>76</v>
      </c>
      <c r="C29" s="41"/>
      <c r="D29" s="41"/>
      <c r="E29" s="41" t="s">
        <v>60</v>
      </c>
      <c r="F29" s="41"/>
      <c r="G29" s="41"/>
      <c r="H29" s="41" t="s">
        <v>69</v>
      </c>
      <c r="I29" s="41"/>
      <c r="J29" s="41"/>
      <c r="K29" s="41" t="s">
        <v>58</v>
      </c>
      <c r="L29" s="41"/>
      <c r="M29" s="41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33" customHeight="1" x14ac:dyDescent="0.25">
      <c r="A30" s="41"/>
      <c r="B30" s="41"/>
      <c r="C30" s="41"/>
      <c r="D30" s="41"/>
      <c r="E30" s="24" t="s">
        <v>57</v>
      </c>
      <c r="F30" s="24" t="s">
        <v>56</v>
      </c>
      <c r="G30" s="24" t="s">
        <v>55</v>
      </c>
      <c r="H30" s="24" t="s">
        <v>57</v>
      </c>
      <c r="I30" s="24" t="s">
        <v>56</v>
      </c>
      <c r="J30" s="24" t="s">
        <v>55</v>
      </c>
      <c r="K30" s="24" t="s">
        <v>57</v>
      </c>
      <c r="L30" s="24" t="s">
        <v>56</v>
      </c>
      <c r="M30" s="24" t="s">
        <v>55</v>
      </c>
      <c r="R30" s="52"/>
      <c r="S30" s="52"/>
      <c r="T30" s="52"/>
      <c r="U30" s="52"/>
      <c r="V30" s="52"/>
      <c r="W30" s="52"/>
      <c r="X30" s="52"/>
      <c r="Y30" s="52"/>
      <c r="Z30" s="52"/>
    </row>
    <row r="31" spans="1:26" x14ac:dyDescent="0.25">
      <c r="A31" s="24">
        <v>1</v>
      </c>
      <c r="B31" s="41">
        <v>2</v>
      </c>
      <c r="C31" s="41"/>
      <c r="D31" s="41"/>
      <c r="E31" s="24">
        <v>3</v>
      </c>
      <c r="F31" s="24">
        <v>4</v>
      </c>
      <c r="G31" s="24">
        <v>5</v>
      </c>
      <c r="H31" s="24">
        <v>6</v>
      </c>
      <c r="I31" s="24">
        <v>7</v>
      </c>
      <c r="J31" s="24">
        <v>8</v>
      </c>
      <c r="K31" s="24">
        <v>9</v>
      </c>
      <c r="L31" s="24">
        <v>10</v>
      </c>
      <c r="M31" s="24">
        <v>11</v>
      </c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6" customHeight="1" x14ac:dyDescent="0.25">
      <c r="A32" s="24"/>
      <c r="B32" s="41" t="s">
        <v>66</v>
      </c>
      <c r="C32" s="41"/>
      <c r="D32" s="41"/>
      <c r="E32" s="24">
        <f>E33+E34</f>
        <v>1786778</v>
      </c>
      <c r="F32" s="24">
        <f>F33+F34</f>
        <v>5756000</v>
      </c>
      <c r="G32" s="24">
        <f>G33+G34</f>
        <v>7542778</v>
      </c>
      <c r="H32" s="24">
        <f>H33+H34</f>
        <v>1764738.63</v>
      </c>
      <c r="I32" s="24">
        <f>I33+I34</f>
        <v>5701661.3099999996</v>
      </c>
      <c r="J32" s="24">
        <f>J33+J34</f>
        <v>7466399.9399999995</v>
      </c>
      <c r="K32" s="24">
        <f>K33+K34</f>
        <v>-22039.370000000112</v>
      </c>
      <c r="L32" s="24">
        <f>L33+L34</f>
        <v>-54338.690000000381</v>
      </c>
      <c r="M32" s="24">
        <f>M33+M34</f>
        <v>-76378.060000000522</v>
      </c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59.25" customHeight="1" x14ac:dyDescent="0.25">
      <c r="A33" s="24"/>
      <c r="B33" s="41" t="s">
        <v>75</v>
      </c>
      <c r="C33" s="41"/>
      <c r="D33" s="41"/>
      <c r="E33" s="30">
        <v>1786778</v>
      </c>
      <c r="F33" s="30">
        <v>156000</v>
      </c>
      <c r="G33" s="30">
        <f>E33+F33</f>
        <v>1942778</v>
      </c>
      <c r="H33" s="30">
        <f>1764738.63</f>
        <v>1764738.63</v>
      </c>
      <c r="I33" s="30">
        <f>59149.46+49500</f>
        <v>108649.45999999999</v>
      </c>
      <c r="J33" s="30">
        <f>H33+I33</f>
        <v>1873388.0899999999</v>
      </c>
      <c r="K33" s="30">
        <f>H33-E33</f>
        <v>-22039.370000000112</v>
      </c>
      <c r="L33" s="30">
        <f>I33-F33</f>
        <v>-47350.540000000008</v>
      </c>
      <c r="M33" s="30">
        <f>J33-G33</f>
        <v>-69389.910000000149</v>
      </c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72.75" customHeight="1" x14ac:dyDescent="0.25">
      <c r="A34" s="24"/>
      <c r="B34" s="53" t="s">
        <v>74</v>
      </c>
      <c r="C34" s="43"/>
      <c r="D34" s="42"/>
      <c r="E34" s="30"/>
      <c r="F34" s="30">
        <v>5600000</v>
      </c>
      <c r="G34" s="30">
        <f>E34+F34</f>
        <v>5600000</v>
      </c>
      <c r="H34" s="30"/>
      <c r="I34" s="30">
        <v>5593011.8499999996</v>
      </c>
      <c r="J34" s="30">
        <f>H34+I34</f>
        <v>5593011.8499999996</v>
      </c>
      <c r="K34" s="30"/>
      <c r="L34" s="30">
        <f>I34-F34</f>
        <v>-6988.1500000003725</v>
      </c>
      <c r="M34" s="30">
        <f>J34-G34</f>
        <v>-6988.1500000003725</v>
      </c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41.25" customHeight="1" x14ac:dyDescent="0.25">
      <c r="A35" s="51" t="s">
        <v>73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1:26" ht="33" customHeight="1" x14ac:dyDescent="0.25">
      <c r="A36" s="50" t="s">
        <v>72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</row>
    <row r="37" spans="1:26" x14ac:dyDescent="0.25">
      <c r="A37" s="15"/>
      <c r="M37" s="49" t="s">
        <v>71</v>
      </c>
    </row>
    <row r="38" spans="1:26" ht="31.5" customHeight="1" x14ac:dyDescent="0.25">
      <c r="A38" s="41" t="s">
        <v>64</v>
      </c>
      <c r="B38" s="41" t="s">
        <v>70</v>
      </c>
      <c r="C38" s="41"/>
      <c r="D38" s="41"/>
      <c r="E38" s="41" t="s">
        <v>60</v>
      </c>
      <c r="F38" s="41"/>
      <c r="G38" s="41"/>
      <c r="H38" s="41" t="s">
        <v>69</v>
      </c>
      <c r="I38" s="41"/>
      <c r="J38" s="41"/>
      <c r="K38" s="41" t="s">
        <v>58</v>
      </c>
      <c r="L38" s="41"/>
      <c r="M38" s="41"/>
    </row>
    <row r="39" spans="1:26" ht="33.75" customHeight="1" x14ac:dyDescent="0.25">
      <c r="A39" s="41"/>
      <c r="B39" s="41"/>
      <c r="C39" s="41"/>
      <c r="D39" s="41"/>
      <c r="E39" s="24" t="s">
        <v>57</v>
      </c>
      <c r="F39" s="24" t="s">
        <v>56</v>
      </c>
      <c r="G39" s="24" t="s">
        <v>55</v>
      </c>
      <c r="H39" s="24" t="s">
        <v>57</v>
      </c>
      <c r="I39" s="24" t="s">
        <v>56</v>
      </c>
      <c r="J39" s="24" t="s">
        <v>55</v>
      </c>
      <c r="K39" s="24" t="s">
        <v>57</v>
      </c>
      <c r="L39" s="24" t="s">
        <v>56</v>
      </c>
      <c r="M39" s="24" t="s">
        <v>55</v>
      </c>
    </row>
    <row r="40" spans="1:26" x14ac:dyDescent="0.25">
      <c r="A40" s="24">
        <v>1</v>
      </c>
      <c r="B40" s="41">
        <v>2</v>
      </c>
      <c r="C40" s="41"/>
      <c r="D40" s="41"/>
      <c r="E40" s="24">
        <v>3</v>
      </c>
      <c r="F40" s="24">
        <v>4</v>
      </c>
      <c r="G40" s="24">
        <v>5</v>
      </c>
      <c r="H40" s="24">
        <v>6</v>
      </c>
      <c r="I40" s="24">
        <v>7</v>
      </c>
      <c r="J40" s="24">
        <v>8</v>
      </c>
      <c r="K40" s="24">
        <v>9</v>
      </c>
      <c r="L40" s="24">
        <v>10</v>
      </c>
      <c r="M40" s="24">
        <v>11</v>
      </c>
    </row>
    <row r="41" spans="1:26" ht="75" customHeight="1" x14ac:dyDescent="0.25">
      <c r="A41" s="24"/>
      <c r="B41" s="48" t="s">
        <v>68</v>
      </c>
      <c r="C41" s="47"/>
      <c r="D41" s="46"/>
      <c r="E41" s="24">
        <f>1636778</f>
        <v>1636778</v>
      </c>
      <c r="F41" s="24">
        <v>5756000</v>
      </c>
      <c r="G41" s="24">
        <f>E41+F41</f>
        <v>7392778</v>
      </c>
      <c r="H41" s="38">
        <f>1764738.63-H42</f>
        <v>1614738.63</v>
      </c>
      <c r="I41" s="38">
        <f>59149.46+5642511.85</f>
        <v>5701661.3099999996</v>
      </c>
      <c r="J41" s="24">
        <f>H41+I41</f>
        <v>7316399.9399999995</v>
      </c>
      <c r="K41" s="24">
        <f>H41-E41</f>
        <v>-22039.370000000112</v>
      </c>
      <c r="L41" s="24">
        <f>I41-F41</f>
        <v>-54338.69000000041</v>
      </c>
      <c r="M41" s="24">
        <f>J41-G41</f>
        <v>-76378.060000000522</v>
      </c>
    </row>
    <row r="42" spans="1:26" ht="56.25" customHeight="1" x14ac:dyDescent="0.25">
      <c r="A42" s="24"/>
      <c r="B42" s="45" t="s">
        <v>67</v>
      </c>
      <c r="C42" s="44"/>
      <c r="D42" s="44"/>
      <c r="E42" s="24">
        <v>150000</v>
      </c>
      <c r="F42" s="24"/>
      <c r="G42" s="24">
        <f>E42+F42</f>
        <v>150000</v>
      </c>
      <c r="H42" s="38">
        <v>150000</v>
      </c>
      <c r="I42" s="38"/>
      <c r="J42" s="24">
        <f>H42+I42</f>
        <v>150000</v>
      </c>
      <c r="K42" s="24">
        <f>H42-E42</f>
        <v>0</v>
      </c>
      <c r="L42" s="24">
        <f>I42-F42</f>
        <v>0</v>
      </c>
      <c r="M42" s="24">
        <f>J42-G42</f>
        <v>0</v>
      </c>
    </row>
    <row r="43" spans="1:26" ht="30" customHeight="1" x14ac:dyDescent="0.25">
      <c r="A43" s="24"/>
      <c r="B43" s="18" t="s">
        <v>66</v>
      </c>
      <c r="C43" s="43"/>
      <c r="D43" s="42"/>
      <c r="E43" s="24">
        <f>E41+E42</f>
        <v>1786778</v>
      </c>
      <c r="F43" s="24">
        <f>F41+F42</f>
        <v>5756000</v>
      </c>
      <c r="G43" s="24">
        <f>G41+G42</f>
        <v>7542778</v>
      </c>
      <c r="H43" s="24">
        <f>H41+H42</f>
        <v>1764738.63</v>
      </c>
      <c r="I43" s="24">
        <f>I41+I42</f>
        <v>5701661.3099999996</v>
      </c>
      <c r="J43" s="24">
        <f>J41+J42</f>
        <v>7466399.9399999995</v>
      </c>
      <c r="K43" s="24">
        <f>K41+K42</f>
        <v>-22039.370000000112</v>
      </c>
      <c r="L43" s="24">
        <f>L41+L42</f>
        <v>-54338.69000000041</v>
      </c>
      <c r="M43" s="24">
        <f>M41+M42</f>
        <v>-76378.060000000522</v>
      </c>
    </row>
    <row r="44" spans="1:26" x14ac:dyDescent="0.25">
      <c r="A44" s="15"/>
    </row>
    <row r="45" spans="1:26" x14ac:dyDescent="0.25">
      <c r="A45" s="13" t="s">
        <v>65</v>
      </c>
    </row>
    <row r="46" spans="1:26" x14ac:dyDescent="0.25">
      <c r="A46" s="15"/>
    </row>
    <row r="47" spans="1:26" ht="71.25" customHeight="1" x14ac:dyDescent="0.25">
      <c r="A47" s="41" t="s">
        <v>64</v>
      </c>
      <c r="B47" s="41" t="s">
        <v>63</v>
      </c>
      <c r="C47" s="41" t="s">
        <v>62</v>
      </c>
      <c r="D47" s="41" t="s">
        <v>61</v>
      </c>
      <c r="E47" s="41" t="s">
        <v>60</v>
      </c>
      <c r="F47" s="41"/>
      <c r="G47" s="41"/>
      <c r="H47" s="41" t="s">
        <v>59</v>
      </c>
      <c r="I47" s="41"/>
      <c r="J47" s="41"/>
      <c r="K47" s="41" t="s">
        <v>58</v>
      </c>
      <c r="L47" s="41"/>
      <c r="M47" s="41"/>
    </row>
    <row r="48" spans="1:26" ht="30.75" customHeight="1" x14ac:dyDescent="0.25">
      <c r="A48" s="41"/>
      <c r="B48" s="41"/>
      <c r="C48" s="41"/>
      <c r="D48" s="41"/>
      <c r="E48" s="24" t="s">
        <v>57</v>
      </c>
      <c r="F48" s="24" t="s">
        <v>56</v>
      </c>
      <c r="G48" s="24" t="s">
        <v>55</v>
      </c>
      <c r="H48" s="24" t="s">
        <v>57</v>
      </c>
      <c r="I48" s="24" t="s">
        <v>56</v>
      </c>
      <c r="J48" s="24" t="s">
        <v>55</v>
      </c>
      <c r="K48" s="24" t="s">
        <v>57</v>
      </c>
      <c r="L48" s="24" t="s">
        <v>56</v>
      </c>
      <c r="M48" s="24" t="s">
        <v>55</v>
      </c>
    </row>
    <row r="49" spans="1:13" x14ac:dyDescent="0.25">
      <c r="A49" s="24">
        <v>1</v>
      </c>
      <c r="B49" s="24">
        <v>2</v>
      </c>
      <c r="C49" s="24">
        <v>3</v>
      </c>
      <c r="D49" s="24">
        <v>4</v>
      </c>
      <c r="E49" s="24">
        <v>5</v>
      </c>
      <c r="F49" s="24">
        <v>6</v>
      </c>
      <c r="G49" s="24">
        <v>7</v>
      </c>
      <c r="H49" s="24">
        <v>8</v>
      </c>
      <c r="I49" s="24">
        <v>9</v>
      </c>
      <c r="J49" s="24">
        <v>10</v>
      </c>
      <c r="K49" s="24">
        <v>11</v>
      </c>
      <c r="L49" s="24">
        <v>12</v>
      </c>
      <c r="M49" s="24">
        <v>13</v>
      </c>
    </row>
    <row r="50" spans="1:13" ht="21" customHeight="1" x14ac:dyDescent="0.25">
      <c r="A50" s="27">
        <v>1</v>
      </c>
      <c r="B50" s="40" t="s">
        <v>54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ht="31.5" x14ac:dyDescent="0.25">
      <c r="A51" s="24"/>
      <c r="B51" s="32" t="s">
        <v>53</v>
      </c>
      <c r="C51" s="24" t="s">
        <v>24</v>
      </c>
      <c r="D51" s="24" t="s">
        <v>27</v>
      </c>
      <c r="E51" s="24">
        <v>2</v>
      </c>
      <c r="F51" s="24">
        <v>2</v>
      </c>
      <c r="G51" s="24">
        <v>2</v>
      </c>
      <c r="H51" s="24">
        <v>2</v>
      </c>
      <c r="I51" s="24">
        <v>2</v>
      </c>
      <c r="J51" s="24">
        <v>2</v>
      </c>
      <c r="K51" s="24"/>
      <c r="L51" s="24"/>
      <c r="M51" s="24"/>
    </row>
    <row r="52" spans="1:13" ht="54" customHeight="1" x14ac:dyDescent="0.25">
      <c r="A52" s="24"/>
      <c r="B52" s="32" t="s">
        <v>52</v>
      </c>
      <c r="C52" s="24" t="s">
        <v>24</v>
      </c>
      <c r="D52" s="24" t="s">
        <v>47</v>
      </c>
      <c r="E52" s="24">
        <f>E53+E54+E55+E56</f>
        <v>12.5</v>
      </c>
      <c r="F52" s="24"/>
      <c r="G52" s="24">
        <f>E52+F52</f>
        <v>12.5</v>
      </c>
      <c r="H52" s="24">
        <f>H53+H54+H55+H56</f>
        <v>12.5</v>
      </c>
      <c r="I52" s="24"/>
      <c r="J52" s="24">
        <f>H52+I52</f>
        <v>12.5</v>
      </c>
      <c r="K52" s="24"/>
      <c r="L52" s="24"/>
      <c r="M52" s="24"/>
    </row>
    <row r="53" spans="1:13" ht="38.25" customHeight="1" x14ac:dyDescent="0.25">
      <c r="A53" s="24"/>
      <c r="B53" s="32" t="s">
        <v>51</v>
      </c>
      <c r="C53" s="24" t="s">
        <v>24</v>
      </c>
      <c r="D53" s="24" t="s">
        <v>47</v>
      </c>
      <c r="E53" s="24">
        <v>3</v>
      </c>
      <c r="F53" s="24"/>
      <c r="G53" s="24">
        <f>E53+F53</f>
        <v>3</v>
      </c>
      <c r="H53" s="24">
        <v>3</v>
      </c>
      <c r="I53" s="24"/>
      <c r="J53" s="24">
        <f>H53+I53</f>
        <v>3</v>
      </c>
      <c r="K53" s="24"/>
      <c r="L53" s="24"/>
      <c r="M53" s="24"/>
    </row>
    <row r="54" spans="1:13" ht="31.5" customHeight="1" x14ac:dyDescent="0.25">
      <c r="A54" s="24"/>
      <c r="B54" s="32" t="s">
        <v>50</v>
      </c>
      <c r="C54" s="24" t="s">
        <v>24</v>
      </c>
      <c r="D54" s="24" t="s">
        <v>47</v>
      </c>
      <c r="E54" s="24">
        <v>5.75</v>
      </c>
      <c r="F54" s="24"/>
      <c r="G54" s="24">
        <f>E54+F54</f>
        <v>5.75</v>
      </c>
      <c r="H54" s="24">
        <v>5.75</v>
      </c>
      <c r="I54" s="24"/>
      <c r="J54" s="24">
        <f>H54+I54</f>
        <v>5.75</v>
      </c>
      <c r="K54" s="24"/>
      <c r="L54" s="24"/>
      <c r="M54" s="24"/>
    </row>
    <row r="55" spans="1:13" ht="33" customHeight="1" x14ac:dyDescent="0.25">
      <c r="A55" s="24"/>
      <c r="B55" s="32" t="s">
        <v>49</v>
      </c>
      <c r="C55" s="24" t="s">
        <v>24</v>
      </c>
      <c r="D55" s="24" t="s">
        <v>47</v>
      </c>
      <c r="E55" s="24">
        <v>2.75</v>
      </c>
      <c r="F55" s="24"/>
      <c r="G55" s="24">
        <f>E55+F55</f>
        <v>2.75</v>
      </c>
      <c r="H55" s="24">
        <v>2.75</v>
      </c>
      <c r="I55" s="24"/>
      <c r="J55" s="24">
        <f>H55+I55</f>
        <v>2.75</v>
      </c>
      <c r="K55" s="24"/>
      <c r="L55" s="24"/>
      <c r="M55" s="24"/>
    </row>
    <row r="56" spans="1:13" ht="68.25" customHeight="1" x14ac:dyDescent="0.25">
      <c r="A56" s="24"/>
      <c r="B56" s="32" t="s">
        <v>48</v>
      </c>
      <c r="C56" s="24" t="s">
        <v>24</v>
      </c>
      <c r="D56" s="24" t="s">
        <v>47</v>
      </c>
      <c r="E56" s="24">
        <v>1</v>
      </c>
      <c r="F56" s="24"/>
      <c r="G56" s="24">
        <f>E56+F56</f>
        <v>1</v>
      </c>
      <c r="H56" s="24">
        <v>1</v>
      </c>
      <c r="I56" s="24"/>
      <c r="J56" s="24">
        <f>H56+I56</f>
        <v>1</v>
      </c>
      <c r="K56" s="24"/>
      <c r="L56" s="24"/>
      <c r="M56" s="24"/>
    </row>
    <row r="57" spans="1:13" ht="38.25" customHeight="1" x14ac:dyDescent="0.25">
      <c r="A57" s="24"/>
      <c r="B57" s="39" t="s">
        <v>46</v>
      </c>
      <c r="C57" s="25" t="s">
        <v>45</v>
      </c>
      <c r="D57" s="25" t="s">
        <v>27</v>
      </c>
      <c r="E57" s="24">
        <v>838.2</v>
      </c>
      <c r="F57" s="24">
        <v>838.2</v>
      </c>
      <c r="G57" s="24">
        <v>838.2</v>
      </c>
      <c r="H57" s="24">
        <v>838.2</v>
      </c>
      <c r="I57" s="24">
        <v>838.2</v>
      </c>
      <c r="J57" s="24">
        <v>838.2</v>
      </c>
      <c r="K57" s="24"/>
      <c r="L57" s="24"/>
      <c r="M57" s="24"/>
    </row>
    <row r="58" spans="1:13" ht="100.5" customHeight="1" x14ac:dyDescent="0.25">
      <c r="A58" s="24"/>
      <c r="B58" s="39" t="s">
        <v>44</v>
      </c>
      <c r="C58" s="25" t="s">
        <v>17</v>
      </c>
      <c r="D58" s="25" t="s">
        <v>31</v>
      </c>
      <c r="E58" s="24">
        <f>E43</f>
        <v>1786778</v>
      </c>
      <c r="F58" s="24"/>
      <c r="G58" s="24">
        <f>E58</f>
        <v>1786778</v>
      </c>
      <c r="H58" s="24">
        <f>H43</f>
        <v>1764738.63</v>
      </c>
      <c r="I58" s="24"/>
      <c r="J58" s="24">
        <f>H58</f>
        <v>1764738.63</v>
      </c>
      <c r="K58" s="24">
        <f>H58-E58</f>
        <v>-22039.370000000112</v>
      </c>
      <c r="L58" s="24"/>
      <c r="M58" s="24">
        <f>K58</f>
        <v>-22039.370000000112</v>
      </c>
    </row>
    <row r="59" spans="1:13" ht="272.25" customHeight="1" x14ac:dyDescent="0.25">
      <c r="A59" s="24"/>
      <c r="B59" s="26" t="s">
        <v>43</v>
      </c>
      <c r="C59" s="25" t="s">
        <v>17</v>
      </c>
      <c r="D59" s="25" t="s">
        <v>31</v>
      </c>
      <c r="E59" s="24"/>
      <c r="F59" s="24">
        <f>F34</f>
        <v>5600000</v>
      </c>
      <c r="G59" s="24">
        <f>F59</f>
        <v>5600000</v>
      </c>
      <c r="H59" s="24"/>
      <c r="I59" s="38">
        <f>I34</f>
        <v>5593011.8499999996</v>
      </c>
      <c r="J59" s="24">
        <f>I59</f>
        <v>5593011.8499999996</v>
      </c>
      <c r="K59" s="24"/>
      <c r="L59" s="24">
        <f>I59-F59</f>
        <v>-6988.1500000003725</v>
      </c>
      <c r="M59" s="24">
        <f>J59-G59</f>
        <v>-6988.1500000003725</v>
      </c>
    </row>
    <row r="60" spans="1:13" ht="51" customHeight="1" x14ac:dyDescent="0.25">
      <c r="A60" s="21" t="s">
        <v>42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19"/>
    </row>
    <row r="61" spans="1:13" ht="22.5" customHeight="1" x14ac:dyDescent="0.25">
      <c r="A61" s="27">
        <v>2</v>
      </c>
      <c r="B61" s="27" t="s">
        <v>41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ht="63" x14ac:dyDescent="0.25">
      <c r="A62" s="24"/>
      <c r="B62" s="39" t="s">
        <v>40</v>
      </c>
      <c r="C62" s="25" t="s">
        <v>24</v>
      </c>
      <c r="D62" s="25" t="s">
        <v>33</v>
      </c>
      <c r="E62" s="24">
        <v>63</v>
      </c>
      <c r="F62" s="24"/>
      <c r="G62" s="24">
        <f>E62+F62</f>
        <v>63</v>
      </c>
      <c r="H62" s="38">
        <f>42+18</f>
        <v>60</v>
      </c>
      <c r="I62" s="38"/>
      <c r="J62" s="24">
        <f>H62+I62</f>
        <v>60</v>
      </c>
      <c r="K62" s="24">
        <f>H62-E62</f>
        <v>-3</v>
      </c>
      <c r="L62" s="24">
        <f>I62-F62</f>
        <v>0</v>
      </c>
      <c r="M62" s="24">
        <f>J62-G62</f>
        <v>-3</v>
      </c>
    </row>
    <row r="63" spans="1:13" ht="63" x14ac:dyDescent="0.25">
      <c r="A63" s="24"/>
      <c r="B63" s="39" t="s">
        <v>39</v>
      </c>
      <c r="C63" s="25" t="s">
        <v>24</v>
      </c>
      <c r="D63" s="25" t="s">
        <v>33</v>
      </c>
      <c r="E63" s="24">
        <v>132</v>
      </c>
      <c r="F63" s="24">
        <v>74</v>
      </c>
      <c r="G63" s="24">
        <f>E63+F63</f>
        <v>206</v>
      </c>
      <c r="H63" s="38">
        <f>3+39</f>
        <v>42</v>
      </c>
      <c r="I63" s="38">
        <f>9+11</f>
        <v>20</v>
      </c>
      <c r="J63" s="24">
        <f>H63+I63</f>
        <v>62</v>
      </c>
      <c r="K63" s="24">
        <f>H63-E63</f>
        <v>-90</v>
      </c>
      <c r="L63" s="24">
        <f>I63-F63</f>
        <v>-54</v>
      </c>
      <c r="M63" s="24">
        <f>J63-G63</f>
        <v>-144</v>
      </c>
    </row>
    <row r="64" spans="1:13" ht="31.5" x14ac:dyDescent="0.25">
      <c r="A64" s="24"/>
      <c r="B64" s="28" t="s">
        <v>38</v>
      </c>
      <c r="C64" s="25" t="s">
        <v>24</v>
      </c>
      <c r="D64" s="25" t="s">
        <v>33</v>
      </c>
      <c r="E64" s="24">
        <v>9193</v>
      </c>
      <c r="F64" s="24"/>
      <c r="G64" s="24">
        <f>E64+F64</f>
        <v>9193</v>
      </c>
      <c r="H64" s="38">
        <f>6677+2418</f>
        <v>9095</v>
      </c>
      <c r="I64" s="24"/>
      <c r="J64" s="24">
        <f>H64+I64</f>
        <v>9095</v>
      </c>
      <c r="K64" s="24">
        <f>H64-E64</f>
        <v>-98</v>
      </c>
      <c r="L64" s="24">
        <f>I64-F64</f>
        <v>0</v>
      </c>
      <c r="M64" s="24">
        <f>J64-G64</f>
        <v>-98</v>
      </c>
    </row>
    <row r="65" spans="1:18" ht="51.75" customHeight="1" x14ac:dyDescent="0.25">
      <c r="A65" s="24"/>
      <c r="B65" s="28" t="s">
        <v>37</v>
      </c>
      <c r="C65" s="25" t="s">
        <v>34</v>
      </c>
      <c r="D65" s="25" t="s">
        <v>33</v>
      </c>
      <c r="E65" s="24">
        <f>E66+E67</f>
        <v>17780</v>
      </c>
      <c r="F65" s="24">
        <f>F66+F67</f>
        <v>3120</v>
      </c>
      <c r="G65" s="24">
        <f>E65+F65</f>
        <v>20900</v>
      </c>
      <c r="H65" s="37">
        <f>H66+H67</f>
        <v>11737</v>
      </c>
      <c r="I65" s="37">
        <f>I66+I67</f>
        <v>963</v>
      </c>
      <c r="J65" s="24">
        <f>H65+I65</f>
        <v>12700</v>
      </c>
      <c r="K65" s="24">
        <f>H65-E65</f>
        <v>-6043</v>
      </c>
      <c r="L65" s="24">
        <f>I65-F65</f>
        <v>-2157</v>
      </c>
      <c r="M65" s="24">
        <f>J65-G65</f>
        <v>-8200</v>
      </c>
    </row>
    <row r="66" spans="1:18" ht="47.25" x14ac:dyDescent="0.25">
      <c r="A66" s="24"/>
      <c r="B66" s="28" t="s">
        <v>36</v>
      </c>
      <c r="C66" s="25" t="s">
        <v>34</v>
      </c>
      <c r="D66" s="25" t="s">
        <v>33</v>
      </c>
      <c r="E66" s="24"/>
      <c r="F66" s="24">
        <v>3120</v>
      </c>
      <c r="G66" s="24">
        <f>E66+F66</f>
        <v>3120</v>
      </c>
      <c r="H66" s="25"/>
      <c r="I66" s="25">
        <f>304+659</f>
        <v>963</v>
      </c>
      <c r="J66" s="24">
        <f>H66+I66</f>
        <v>963</v>
      </c>
      <c r="K66" s="24"/>
      <c r="L66" s="24">
        <f>I66-F66</f>
        <v>-2157</v>
      </c>
      <c r="M66" s="24">
        <f>K66</f>
        <v>0</v>
      </c>
    </row>
    <row r="67" spans="1:18" ht="31.5" x14ac:dyDescent="0.25">
      <c r="A67" s="24"/>
      <c r="B67" s="28" t="s">
        <v>35</v>
      </c>
      <c r="C67" s="25" t="s">
        <v>34</v>
      </c>
      <c r="D67" s="25" t="s">
        <v>33</v>
      </c>
      <c r="E67" s="24">
        <v>17780</v>
      </c>
      <c r="F67" s="24"/>
      <c r="G67" s="24">
        <f>E67+F67</f>
        <v>17780</v>
      </c>
      <c r="H67" s="25">
        <f>5696+5841+200</f>
        <v>11737</v>
      </c>
      <c r="I67" s="25"/>
      <c r="J67" s="24">
        <f>H67+I67</f>
        <v>11737</v>
      </c>
      <c r="K67" s="24">
        <f>H67-E67</f>
        <v>-6043</v>
      </c>
      <c r="L67" s="24"/>
      <c r="M67" s="24">
        <f>K67</f>
        <v>-6043</v>
      </c>
    </row>
    <row r="68" spans="1:18" ht="47.25" x14ac:dyDescent="0.25">
      <c r="A68" s="24"/>
      <c r="B68" s="28" t="s">
        <v>32</v>
      </c>
      <c r="C68" s="25" t="s">
        <v>17</v>
      </c>
      <c r="D68" s="25" t="s">
        <v>31</v>
      </c>
      <c r="E68" s="24"/>
      <c r="F68" s="24">
        <f>F32-F34-80000</f>
        <v>76000</v>
      </c>
      <c r="G68" s="24">
        <f>E68+F68</f>
        <v>76000</v>
      </c>
      <c r="H68" s="24"/>
      <c r="I68" s="24">
        <v>45303.199999999997</v>
      </c>
      <c r="J68" s="24">
        <f>H68+I68</f>
        <v>45303.199999999997</v>
      </c>
      <c r="K68" s="24"/>
      <c r="L68" s="24">
        <f>I68-F68</f>
        <v>-30696.800000000003</v>
      </c>
      <c r="M68" s="24">
        <f>J68-G68</f>
        <v>-30696.800000000003</v>
      </c>
    </row>
    <row r="69" spans="1:18" ht="47.25" x14ac:dyDescent="0.25">
      <c r="A69" s="24"/>
      <c r="B69" s="28" t="s">
        <v>30</v>
      </c>
      <c r="C69" s="25" t="s">
        <v>17</v>
      </c>
      <c r="D69" s="25" t="s">
        <v>27</v>
      </c>
      <c r="E69" s="24"/>
      <c r="F69" s="24">
        <v>32000</v>
      </c>
      <c r="G69" s="24">
        <f>E69+F69</f>
        <v>32000</v>
      </c>
      <c r="H69" s="24"/>
      <c r="I69" s="25">
        <f>3012+7678</f>
        <v>10690</v>
      </c>
      <c r="J69" s="24">
        <f>H69+I69</f>
        <v>10690</v>
      </c>
      <c r="K69" s="24"/>
      <c r="L69" s="24">
        <f>I69-F69</f>
        <v>-21310</v>
      </c>
      <c r="M69" s="24">
        <f>L69</f>
        <v>-21310</v>
      </c>
    </row>
    <row r="70" spans="1:18" ht="47.25" x14ac:dyDescent="0.25">
      <c r="A70" s="24"/>
      <c r="B70" s="28" t="s">
        <v>29</v>
      </c>
      <c r="C70" s="25" t="s">
        <v>28</v>
      </c>
      <c r="D70" s="25" t="s">
        <v>27</v>
      </c>
      <c r="E70" s="24"/>
      <c r="F70" s="24">
        <f>F66</f>
        <v>3120</v>
      </c>
      <c r="G70" s="24">
        <f>E70+F70</f>
        <v>3120</v>
      </c>
      <c r="H70" s="24"/>
      <c r="I70" s="24">
        <f>I66</f>
        <v>963</v>
      </c>
      <c r="J70" s="24">
        <f>H70+I70</f>
        <v>963</v>
      </c>
      <c r="K70" s="24"/>
      <c r="L70" s="24">
        <f>I70-F70</f>
        <v>-2157</v>
      </c>
      <c r="M70" s="24">
        <f>L70</f>
        <v>-2157</v>
      </c>
    </row>
    <row r="71" spans="1:18" ht="78.75" x14ac:dyDescent="0.25">
      <c r="A71" s="24"/>
      <c r="B71" s="28" t="s">
        <v>26</v>
      </c>
      <c r="C71" s="25" t="s">
        <v>24</v>
      </c>
      <c r="D71" s="25" t="s">
        <v>23</v>
      </c>
      <c r="E71" s="24"/>
      <c r="F71" s="24">
        <v>1</v>
      </c>
      <c r="G71" s="24">
        <f>E71+F71</f>
        <v>1</v>
      </c>
      <c r="H71" s="24"/>
      <c r="I71" s="24">
        <v>1</v>
      </c>
      <c r="J71" s="24">
        <f>H71+I71</f>
        <v>1</v>
      </c>
      <c r="K71" s="24"/>
      <c r="L71" s="24">
        <f>I71-F71</f>
        <v>0</v>
      </c>
      <c r="M71" s="24">
        <f>L71</f>
        <v>0</v>
      </c>
    </row>
    <row r="72" spans="1:18" ht="198.75" customHeight="1" x14ac:dyDescent="0.25">
      <c r="A72" s="24"/>
      <c r="B72" s="32" t="s">
        <v>25</v>
      </c>
      <c r="C72" s="24" t="s">
        <v>24</v>
      </c>
      <c r="D72" s="24" t="s">
        <v>23</v>
      </c>
      <c r="E72" s="24">
        <v>1</v>
      </c>
      <c r="F72" s="24"/>
      <c r="G72" s="24">
        <f>E72+F72</f>
        <v>1</v>
      </c>
      <c r="H72" s="24">
        <v>1</v>
      </c>
      <c r="I72" s="24"/>
      <c r="J72" s="24">
        <f>H72+I72</f>
        <v>1</v>
      </c>
      <c r="K72" s="24"/>
      <c r="L72" s="24"/>
      <c r="M72" s="24"/>
    </row>
    <row r="73" spans="1:18" s="2" customFormat="1" ht="20.25" customHeight="1" x14ac:dyDescent="0.25">
      <c r="A73" s="21" t="s">
        <v>22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19"/>
    </row>
    <row r="74" spans="1:18" ht="31.5" x14ac:dyDescent="0.25">
      <c r="A74" s="27">
        <v>3</v>
      </c>
      <c r="B74" s="27" t="s">
        <v>21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8" ht="74.25" customHeight="1" x14ac:dyDescent="0.25">
      <c r="A75" s="24"/>
      <c r="B75" s="34" t="s">
        <v>20</v>
      </c>
      <c r="C75" s="24" t="s">
        <v>17</v>
      </c>
      <c r="D75" s="24" t="s">
        <v>10</v>
      </c>
      <c r="E75" s="24"/>
      <c r="F75" s="35">
        <f>F69/F70</f>
        <v>10.256410256410257</v>
      </c>
      <c r="G75" s="35">
        <f>F75</f>
        <v>10.256410256410257</v>
      </c>
      <c r="H75" s="35"/>
      <c r="I75" s="36">
        <f>I69/I70</f>
        <v>11.100726895119418</v>
      </c>
      <c r="J75" s="36">
        <f>I75</f>
        <v>11.100726895119418</v>
      </c>
      <c r="K75" s="35"/>
      <c r="L75" s="35">
        <f>I75-F75</f>
        <v>0.84431663870916118</v>
      </c>
      <c r="M75" s="35">
        <f>L75</f>
        <v>0.84431663870916118</v>
      </c>
    </row>
    <row r="76" spans="1:18" ht="87" customHeight="1" x14ac:dyDescent="0.25">
      <c r="A76" s="24"/>
      <c r="B76" s="34" t="s">
        <v>19</v>
      </c>
      <c r="C76" s="24" t="s">
        <v>17</v>
      </c>
      <c r="D76" s="24" t="s">
        <v>10</v>
      </c>
      <c r="E76" s="24"/>
      <c r="F76" s="24">
        <v>80000</v>
      </c>
      <c r="G76" s="24">
        <f>E76+F76</f>
        <v>80000</v>
      </c>
      <c r="H76" s="33"/>
      <c r="I76" s="30">
        <f>49500</f>
        <v>49500</v>
      </c>
      <c r="J76" s="30">
        <f>H76+I76</f>
        <v>49500</v>
      </c>
      <c r="K76" s="30"/>
      <c r="L76" s="30">
        <f>I76-F76</f>
        <v>-30500</v>
      </c>
      <c r="M76" s="30">
        <f>J76-G76</f>
        <v>-30500</v>
      </c>
    </row>
    <row r="77" spans="1:18" ht="241.5" customHeight="1" x14ac:dyDescent="0.25">
      <c r="A77" s="24"/>
      <c r="B77" s="32" t="s">
        <v>18</v>
      </c>
      <c r="C77" s="24" t="s">
        <v>17</v>
      </c>
      <c r="D77" s="24" t="s">
        <v>10</v>
      </c>
      <c r="E77" s="24">
        <v>150000</v>
      </c>
      <c r="F77" s="24"/>
      <c r="G77" s="24">
        <f>E77+F77</f>
        <v>150000</v>
      </c>
      <c r="H77" s="31">
        <v>150000</v>
      </c>
      <c r="I77" s="30"/>
      <c r="J77" s="30">
        <f>H77+I77</f>
        <v>150000</v>
      </c>
      <c r="K77" s="30">
        <f>H77-E77</f>
        <v>0</v>
      </c>
      <c r="L77" s="30">
        <f>I77-F77</f>
        <v>0</v>
      </c>
      <c r="M77" s="30">
        <f>J77-G77</f>
        <v>0</v>
      </c>
    </row>
    <row r="78" spans="1:18" ht="24" customHeight="1" x14ac:dyDescent="0.25">
      <c r="A78" s="21" t="s">
        <v>16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19"/>
    </row>
    <row r="79" spans="1:18" x14ac:dyDescent="0.25">
      <c r="A79" s="27">
        <v>4</v>
      </c>
      <c r="B79" s="27" t="s">
        <v>15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P79" s="22"/>
      <c r="Q79" s="22"/>
      <c r="R79" s="22"/>
    </row>
    <row r="80" spans="1:18" ht="165" customHeight="1" x14ac:dyDescent="0.25">
      <c r="A80" s="27"/>
      <c r="B80" s="28" t="s">
        <v>14</v>
      </c>
      <c r="C80" s="25" t="s">
        <v>11</v>
      </c>
      <c r="D80" s="25" t="s">
        <v>10</v>
      </c>
      <c r="E80" s="23">
        <v>100.4</v>
      </c>
      <c r="F80" s="23">
        <v>100.6</v>
      </c>
      <c r="G80" s="23">
        <v>100.4</v>
      </c>
      <c r="H80" s="29">
        <v>66.3</v>
      </c>
      <c r="I80" s="29">
        <v>31.1</v>
      </c>
      <c r="J80" s="29">
        <v>61</v>
      </c>
      <c r="K80" s="23">
        <v>-34.1</v>
      </c>
      <c r="L80" s="23">
        <v>-69.599999999999994</v>
      </c>
      <c r="M80" s="23">
        <v>-39.4</v>
      </c>
      <c r="P80" s="22"/>
      <c r="Q80" s="22"/>
      <c r="R80" s="22"/>
    </row>
    <row r="81" spans="1:18" ht="182.25" customHeight="1" x14ac:dyDescent="0.25">
      <c r="A81" s="27"/>
      <c r="B81" s="28" t="s">
        <v>13</v>
      </c>
      <c r="C81" s="25" t="s">
        <v>11</v>
      </c>
      <c r="D81" s="25" t="s">
        <v>10</v>
      </c>
      <c r="E81" s="23">
        <v>100.8</v>
      </c>
      <c r="F81" s="23">
        <v>101.4</v>
      </c>
      <c r="G81" s="23">
        <v>101</v>
      </c>
      <c r="H81" s="23">
        <v>32.1</v>
      </c>
      <c r="I81" s="23">
        <v>27.4</v>
      </c>
      <c r="J81" s="23">
        <v>30.4</v>
      </c>
      <c r="K81" s="23">
        <v>-68.7</v>
      </c>
      <c r="L81" s="23">
        <v>-74</v>
      </c>
      <c r="M81" s="23">
        <v>-70.599999999999994</v>
      </c>
      <c r="P81" s="22"/>
      <c r="Q81" s="22"/>
      <c r="R81" s="22"/>
    </row>
    <row r="82" spans="1:18" ht="299.25" x14ac:dyDescent="0.25">
      <c r="A82" s="27"/>
      <c r="B82" s="26" t="s">
        <v>12</v>
      </c>
      <c r="C82" s="25" t="s">
        <v>11</v>
      </c>
      <c r="D82" s="25" t="s">
        <v>10</v>
      </c>
      <c r="E82" s="24"/>
      <c r="F82" s="24">
        <v>55.3</v>
      </c>
      <c r="G82" s="24">
        <f>F82</f>
        <v>55.3</v>
      </c>
      <c r="H82" s="24"/>
      <c r="I82" s="23">
        <v>55.2</v>
      </c>
      <c r="J82" s="23">
        <f>I82</f>
        <v>55.2</v>
      </c>
      <c r="K82" s="23">
        <f>H82-E82</f>
        <v>0</v>
      </c>
      <c r="L82" s="23">
        <f>I82-F82</f>
        <v>-9.9999999999994316E-2</v>
      </c>
      <c r="M82" s="23">
        <f>J82-G82</f>
        <v>-9.9999999999994316E-2</v>
      </c>
      <c r="P82" s="22"/>
      <c r="Q82" s="22"/>
      <c r="R82" s="22"/>
    </row>
    <row r="83" spans="1:18" s="2" customFormat="1" ht="22.5" customHeight="1" x14ac:dyDescent="0.25">
      <c r="A83" s="21" t="s">
        <v>9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19"/>
    </row>
    <row r="84" spans="1:18" ht="44.25" customHeight="1" x14ac:dyDescent="0.25">
      <c r="A84" s="18" t="s">
        <v>8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6"/>
    </row>
    <row r="85" spans="1:18" x14ac:dyDescent="0.25">
      <c r="A85" s="15"/>
      <c r="P85" s="14"/>
      <c r="Q85" s="14"/>
      <c r="R85" s="14"/>
    </row>
    <row r="86" spans="1:18" ht="19.5" customHeight="1" x14ac:dyDescent="0.25">
      <c r="A86" s="13" t="s">
        <v>7</v>
      </c>
      <c r="B86" s="13"/>
      <c r="C86" s="13"/>
      <c r="D86" s="13"/>
      <c r="P86" s="10"/>
      <c r="Q86" s="10"/>
      <c r="R86" s="10"/>
    </row>
    <row r="87" spans="1:18" ht="21.75" customHeight="1" x14ac:dyDescent="0.25">
      <c r="A87" s="12" t="s">
        <v>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P87" s="10"/>
      <c r="Q87" s="10"/>
      <c r="R87" s="10"/>
    </row>
    <row r="88" spans="1:18" ht="19.5" customHeight="1" x14ac:dyDescent="0.25">
      <c r="A88" s="11" t="s">
        <v>5</v>
      </c>
      <c r="B88" s="11"/>
      <c r="C88" s="11"/>
      <c r="D88" s="11"/>
      <c r="P88" s="10"/>
      <c r="Q88" s="10"/>
      <c r="R88" s="10"/>
    </row>
    <row r="89" spans="1:18" x14ac:dyDescent="0.25">
      <c r="A89" s="4" t="s">
        <v>4</v>
      </c>
      <c r="B89" s="4"/>
      <c r="C89" s="4"/>
      <c r="D89" s="4"/>
      <c r="E89" s="4"/>
      <c r="P89" s="10"/>
      <c r="Q89" s="10"/>
      <c r="R89" s="10"/>
    </row>
    <row r="90" spans="1:18" ht="31.5" customHeight="1" x14ac:dyDescent="0.25">
      <c r="A90" s="4"/>
      <c r="B90" s="4"/>
      <c r="C90" s="4"/>
      <c r="D90" s="4"/>
      <c r="E90" s="4"/>
      <c r="G90" s="6"/>
      <c r="H90" s="6"/>
      <c r="J90" s="5" t="s">
        <v>3</v>
      </c>
      <c r="K90" s="5"/>
      <c r="L90" s="5"/>
      <c r="M90" s="5"/>
      <c r="P90" s="10"/>
      <c r="Q90" s="10"/>
      <c r="R90" s="10"/>
    </row>
    <row r="91" spans="1:18" ht="15.75" customHeight="1" x14ac:dyDescent="0.25">
      <c r="A91" s="9"/>
      <c r="B91" s="8"/>
      <c r="C91" s="8"/>
      <c r="D91" s="8"/>
      <c r="E91" s="8"/>
      <c r="J91" s="7" t="s">
        <v>0</v>
      </c>
      <c r="K91" s="7"/>
      <c r="L91" s="7"/>
      <c r="M91" s="7"/>
    </row>
    <row r="92" spans="1:18" ht="43.5" customHeight="1" x14ac:dyDescent="0.25">
      <c r="A92" s="4" t="s">
        <v>2</v>
      </c>
      <c r="B92" s="4"/>
      <c r="C92" s="4"/>
      <c r="D92" s="4"/>
      <c r="E92" s="4"/>
      <c r="G92" s="6"/>
      <c r="H92" s="6"/>
      <c r="J92" s="5" t="s">
        <v>1</v>
      </c>
      <c r="K92" s="5"/>
      <c r="L92" s="5"/>
      <c r="M92" s="5"/>
    </row>
    <row r="93" spans="1:18" ht="15.75" customHeight="1" x14ac:dyDescent="0.25">
      <c r="A93" s="4"/>
      <c r="B93" s="4"/>
      <c r="C93" s="4"/>
      <c r="D93" s="4"/>
      <c r="E93" s="4"/>
      <c r="J93" s="3" t="s">
        <v>0</v>
      </c>
      <c r="K93" s="3"/>
      <c r="L93" s="3"/>
      <c r="M93" s="3"/>
    </row>
    <row r="94" spans="1:18" x14ac:dyDescent="0.25">
      <c r="A94" s="2"/>
    </row>
    <row r="95" spans="1:18" x14ac:dyDescent="0.25">
      <c r="A95" s="2"/>
    </row>
    <row r="96" spans="1:18" x14ac:dyDescent="0.25">
      <c r="A96" s="2"/>
    </row>
  </sheetData>
  <mergeCells count="73">
    <mergeCell ref="B13:C13"/>
    <mergeCell ref="D13:E13"/>
    <mergeCell ref="G13:K13"/>
    <mergeCell ref="L13:M13"/>
    <mergeCell ref="B11:C11"/>
    <mergeCell ref="E11:K11"/>
    <mergeCell ref="L11:M11"/>
    <mergeCell ref="B12:C12"/>
    <mergeCell ref="D12:E12"/>
    <mergeCell ref="G12:K12"/>
    <mergeCell ref="L12:M12"/>
    <mergeCell ref="A14:M14"/>
    <mergeCell ref="B8:C8"/>
    <mergeCell ref="E8:K8"/>
    <mergeCell ref="L8:M8"/>
    <mergeCell ref="B9:C9"/>
    <mergeCell ref="E9:K9"/>
    <mergeCell ref="L9:M9"/>
    <mergeCell ref="B10:C10"/>
    <mergeCell ref="E10:K10"/>
    <mergeCell ref="L10:M10"/>
    <mergeCell ref="B34:D34"/>
    <mergeCell ref="B42:D42"/>
    <mergeCell ref="B43:D43"/>
    <mergeCell ref="A78:M78"/>
    <mergeCell ref="A36:M36"/>
    <mergeCell ref="A35:M35"/>
    <mergeCell ref="A38:A39"/>
    <mergeCell ref="B38:D39"/>
    <mergeCell ref="E38:G38"/>
    <mergeCell ref="J1:M4"/>
    <mergeCell ref="A5:M5"/>
    <mergeCell ref="A6:M6"/>
    <mergeCell ref="R29:T29"/>
    <mergeCell ref="B16:M16"/>
    <mergeCell ref="B17:M17"/>
    <mergeCell ref="B20:M20"/>
    <mergeCell ref="B24:M24"/>
    <mergeCell ref="B25:M25"/>
    <mergeCell ref="K29:M29"/>
    <mergeCell ref="U29:W29"/>
    <mergeCell ref="X29:Z29"/>
    <mergeCell ref="B31:D31"/>
    <mergeCell ref="B32:D32"/>
    <mergeCell ref="B33:D33"/>
    <mergeCell ref="A29:A30"/>
    <mergeCell ref="B29:D30"/>
    <mergeCell ref="E29:G29"/>
    <mergeCell ref="H29:J29"/>
    <mergeCell ref="H38:J38"/>
    <mergeCell ref="K38:M38"/>
    <mergeCell ref="B40:D40"/>
    <mergeCell ref="B41:D41"/>
    <mergeCell ref="A47:A48"/>
    <mergeCell ref="B47:B48"/>
    <mergeCell ref="C47:C48"/>
    <mergeCell ref="D47:D48"/>
    <mergeCell ref="E47:G47"/>
    <mergeCell ref="H47:J47"/>
    <mergeCell ref="K47:M47"/>
    <mergeCell ref="A60:M60"/>
    <mergeCell ref="A87:M87"/>
    <mergeCell ref="G90:H90"/>
    <mergeCell ref="A73:M73"/>
    <mergeCell ref="A83:M83"/>
    <mergeCell ref="J91:M91"/>
    <mergeCell ref="A92:E93"/>
    <mergeCell ref="G92:H92"/>
    <mergeCell ref="J92:M92"/>
    <mergeCell ref="J93:M93"/>
    <mergeCell ref="A84:M84"/>
    <mergeCell ref="A89:E90"/>
    <mergeCell ref="J90:M90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</vt:lpstr>
      <vt:lpstr>'202'!Область_друку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2021-02-19T09:53:30Z</dcterms:created>
  <dcterms:modified xsi:type="dcterms:W3CDTF">2021-02-19T09:53:41Z</dcterms:modified>
</cp:coreProperties>
</file>