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культура\"/>
    </mc:Choice>
  </mc:AlternateContent>
  <bookViews>
    <workbookView xWindow="0" yWindow="0" windowWidth="28800" windowHeight="11970"/>
  </bookViews>
  <sheets>
    <sheet name="1014040" sheetId="1" r:id="rId1"/>
  </sheets>
  <definedNames>
    <definedName name="_xlnm.Print_Area" localSheetId="0">'1014040'!$A$1:$M$108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E33" i="1"/>
  <c r="E46" i="1" s="1"/>
  <c r="F34" i="1"/>
  <c r="F33" i="1" s="1"/>
  <c r="F46" i="1" s="1"/>
  <c r="F47" i="1" s="1"/>
  <c r="G34" i="1"/>
  <c r="G33" i="1" s="1"/>
  <c r="H34" i="1"/>
  <c r="H33" i="1" s="1"/>
  <c r="H46" i="1" s="1"/>
  <c r="I34" i="1"/>
  <c r="I33" i="1" s="1"/>
  <c r="I46" i="1" s="1"/>
  <c r="K34" i="1"/>
  <c r="K33" i="1" s="1"/>
  <c r="L34" i="1"/>
  <c r="L33" i="1" s="1"/>
  <c r="E57" i="1"/>
  <c r="G57" i="1" s="1"/>
  <c r="H57" i="1"/>
  <c r="J57" i="1"/>
  <c r="G58" i="1"/>
  <c r="J58" i="1"/>
  <c r="G59" i="1"/>
  <c r="J59" i="1"/>
  <c r="G60" i="1"/>
  <c r="J60" i="1"/>
  <c r="G61" i="1"/>
  <c r="J61" i="1"/>
  <c r="G65" i="1"/>
  <c r="H65" i="1"/>
  <c r="J65" i="1"/>
  <c r="M65" i="1" s="1"/>
  <c r="K65" i="1"/>
  <c r="L65" i="1"/>
  <c r="G66" i="1"/>
  <c r="H66" i="1"/>
  <c r="I66" i="1"/>
  <c r="J66" i="1"/>
  <c r="M66" i="1" s="1"/>
  <c r="K66" i="1"/>
  <c r="L66" i="1"/>
  <c r="K67" i="1"/>
  <c r="L67" i="1"/>
  <c r="M67" i="1"/>
  <c r="E68" i="1"/>
  <c r="F68" i="1"/>
  <c r="F79" i="1" s="1"/>
  <c r="G68" i="1"/>
  <c r="G79" i="1" s="1"/>
  <c r="H68" i="1"/>
  <c r="J68" i="1" s="1"/>
  <c r="I68" i="1"/>
  <c r="L68" i="1" s="1"/>
  <c r="G69" i="1"/>
  <c r="J69" i="1"/>
  <c r="M69" i="1" s="1"/>
  <c r="L69" i="1"/>
  <c r="G70" i="1"/>
  <c r="M70" i="1" s="1"/>
  <c r="J70" i="1"/>
  <c r="K70" i="1"/>
  <c r="G71" i="1"/>
  <c r="J71" i="1"/>
  <c r="M71" i="1" s="1"/>
  <c r="L71" i="1"/>
  <c r="G72" i="1"/>
  <c r="J72" i="1"/>
  <c r="L72" i="1"/>
  <c r="M72" i="1"/>
  <c r="F73" i="1"/>
  <c r="G73" i="1"/>
  <c r="I73" i="1"/>
  <c r="J73" i="1" s="1"/>
  <c r="G74" i="1"/>
  <c r="J74" i="1"/>
  <c r="K74" i="1"/>
  <c r="M74" i="1"/>
  <c r="F76" i="1"/>
  <c r="G76" i="1" s="1"/>
  <c r="E77" i="1"/>
  <c r="G77" i="1"/>
  <c r="H77" i="1"/>
  <c r="J77" i="1" s="1"/>
  <c r="M77" i="1" s="1"/>
  <c r="E79" i="1"/>
  <c r="H79" i="1"/>
  <c r="K79" i="1" s="1"/>
  <c r="I79" i="1"/>
  <c r="E80" i="1"/>
  <c r="F80" i="1"/>
  <c r="L80" i="1" s="1"/>
  <c r="G80" i="1"/>
  <c r="H80" i="1"/>
  <c r="K80" i="1" s="1"/>
  <c r="I80" i="1"/>
  <c r="J80" i="1"/>
  <c r="M80" i="1" s="1"/>
  <c r="B90" i="1"/>
  <c r="D90" i="1"/>
  <c r="B91" i="1"/>
  <c r="B92" i="1"/>
  <c r="B94" i="1"/>
  <c r="D94" i="1"/>
  <c r="B96" i="1"/>
  <c r="D96" i="1"/>
  <c r="B97" i="1"/>
  <c r="D97" i="1"/>
  <c r="L46" i="1" l="1"/>
  <c r="L47" i="1" s="1"/>
  <c r="I47" i="1"/>
  <c r="K46" i="1"/>
  <c r="K47" i="1" s="1"/>
  <c r="H47" i="1"/>
  <c r="H63" i="1" s="1"/>
  <c r="J46" i="1"/>
  <c r="E47" i="1"/>
  <c r="E63" i="1" s="1"/>
  <c r="G63" i="1" s="1"/>
  <c r="G46" i="1"/>
  <c r="G47" i="1" s="1"/>
  <c r="J79" i="1"/>
  <c r="M79" i="1" s="1"/>
  <c r="M68" i="1"/>
  <c r="L79" i="1"/>
  <c r="J34" i="1"/>
  <c r="K68" i="1"/>
  <c r="I76" i="1"/>
  <c r="K77" i="1"/>
  <c r="L73" i="1"/>
  <c r="M73" i="1" s="1"/>
  <c r="J76" i="1" l="1"/>
  <c r="L76" i="1"/>
  <c r="M76" i="1" s="1"/>
  <c r="J63" i="1"/>
  <c r="K63" i="1"/>
  <c r="M63" i="1" s="1"/>
  <c r="M46" i="1"/>
  <c r="M47" i="1" s="1"/>
  <c r="J47" i="1"/>
  <c r="M34" i="1"/>
  <c r="M33" i="1" s="1"/>
  <c r="J33" i="1"/>
</calcChain>
</file>

<file path=xl/sharedStrings.xml><?xml version="1.0" encoding="utf-8"?>
<sst xmlns="http://schemas.openxmlformats.org/spreadsheetml/2006/main" count="190" uniqueCount="106">
  <si>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</si>
  <si>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</si>
  <si>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</si>
  <si>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</si>
  <si>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</si>
  <si>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</si>
  <si>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</si>
  <si>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>Результативні показники виконано</t>
  </si>
  <si>
    <t>9.3. Аналіз стану виконання результативних показників</t>
  </si>
  <si>
    <t>У звязку із збільшенням відвідувачів, які відносяться до пільгових категорій населення.                                                                                                        Після встановлення енергозберігаючих вікон в музеї історії міста Хмельницького, проводилось облаштування приміщення власними силами</t>
  </si>
  <si>
    <t>якості</t>
  </si>
  <si>
    <t>Закупівля проводилась без застосування процедури відповідно до особливостей. Договір укладався за найменшою ціновою пропозицією</t>
  </si>
  <si>
    <t>ефективності</t>
  </si>
  <si>
    <t>грн</t>
  </si>
  <si>
    <t>осіб</t>
  </si>
  <si>
    <t>продукту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</si>
  <si>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зменшення використання  енергоносіїв</t>
  </si>
  <si>
    <t>Видатки загального фонду на забезпечення діяльності музеїв</t>
  </si>
  <si>
    <t>затрат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</si>
  <si>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</si>
  <si>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</si>
  <si>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</si>
  <si>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N з/п</t>
  </si>
  <si>
    <t>9.2. Пояснення щодо причин розбіжностей між фактичними та затвердженими результативними показниками***</t>
  </si>
  <si>
    <t>розрахунок</t>
  </si>
  <si>
    <t>%</t>
  </si>
  <si>
    <t>Динаміка збільшення проведених екскурсій у плановому періоді відповідно до фактичного показника попереднього періоду</t>
  </si>
  <si>
    <t>Динаміка збільшення відвідувачів у плановому періоді відповідно до фактичного показника попереднього періоду</t>
  </si>
  <si>
    <t>грн.</t>
  </si>
  <si>
    <t>Середні витрати на проведення поточного ремонту на один метр квадратний покрівлі</t>
  </si>
  <si>
    <t>Середня вартість одного квитка</t>
  </si>
  <si>
    <t>рішення сесії</t>
  </si>
  <si>
    <t xml:space="preserve"> кв м</t>
  </si>
  <si>
    <t>Площа, на якій буде проводитись поточний  ремонт покрівлі</t>
  </si>
  <si>
    <t>мережа</t>
  </si>
  <si>
    <t>шт.</t>
  </si>
  <si>
    <t>Кількість реалізованих квитків</t>
  </si>
  <si>
    <t>у тому числі від реалізації квитків</t>
  </si>
  <si>
    <t>кошторис</t>
  </si>
  <si>
    <t>Плановий обсяг доходів музеїв</t>
  </si>
  <si>
    <t>статистичні дані</t>
  </si>
  <si>
    <t>безкоштовно</t>
  </si>
  <si>
    <t>за реалізованими квитками</t>
  </si>
  <si>
    <t>Кількість відвідувачів музеїв</t>
  </si>
  <si>
    <t>од.</t>
  </si>
  <si>
    <t>Кількість експонатів</t>
  </si>
  <si>
    <t>Кількість проведених екскурсій у музеях</t>
  </si>
  <si>
    <t>Кількість проведених виставок у музеях</t>
  </si>
  <si>
    <t>кв.м.</t>
  </si>
  <si>
    <t>Площа приміщень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</si>
  <si>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</si>
  <si>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</si>
  <si>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</si>
  <si>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</si>
  <si>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</si>
  <si>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 xml:space="preserve">Кількість ставок всього, в т.ч. </t>
  </si>
  <si>
    <t>Кількість музеїв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</si>
  <si>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</si>
  <si>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</si>
  <si>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</si>
  <si>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</si>
  <si>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</si>
  <si>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</si>
  <si>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</si>
  <si>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</si>
  <si>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</si>
  <si>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</si>
  <si>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</si>
  <si>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</si>
  <si>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</si>
  <si>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</si>
  <si>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</si>
  <si>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Пояснення</t>
  </si>
  <si>
    <t>N
з/п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</si>
  <si>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</si>
  <si>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Створення належних умов для функціонування музеїв, охорона культурної спадщини</t>
  </si>
  <si>
    <t>Напрями використання бюджетних коштів*</t>
  </si>
  <si>
    <t>7.1. Аналіз розділу "Видатки (надані кредити з бюджету) та напрями використання бюджетних коштів за бюджетною програмою"</t>
  </si>
  <si>
    <t>7. Видатки (надані кредити з бюджету) та напрями використання бюджетних коштів за бюджетною програмою</t>
  </si>
  <si>
    <t>Забезпечення збереження популяризації духовного надбання нації ( розвиток інфраструктури музеїв), забезпечення виставковою діяльністю</t>
  </si>
  <si>
    <t>Завдання</t>
  </si>
  <si>
    <t>6. Завдання бюджетної програми</t>
  </si>
  <si>
    <t>Вивчення 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</si>
  <si>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5. Мета бюджетної програми</t>
  </si>
  <si>
    <t>Захист і збереження культурної спадщини, як основи національної культури, забезпечення виставкової діяльністї музеїв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</si>
  <si>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</si>
  <si>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</si>
  <si>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</si>
  <si>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</si>
  <si>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</si>
  <si>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</si>
  <si>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</si>
  <si>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</si>
  <si>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Забезпечення діяльності музеїв і виставок</t>
  </si>
  <si>
    <t>0824</t>
  </si>
  <si>
    <t>3.</t>
  </si>
  <si>
    <t>(код за ЄДРПОУ)</t>
  </si>
  <si>
    <t>(найменування відповідального виконавця)</t>
  </si>
  <si>
    <t>Управління культури і туризму Хмельницької міської ради</t>
  </si>
  <si>
    <t>2.</t>
  </si>
  <si>
    <t>(найменування головного розпорядника коштів місцевого бюджету)</t>
  </si>
  <si>
    <t>02231293</t>
  </si>
  <si>
    <t>1.</t>
  </si>
  <si>
    <t>про виконання паспорта бюджетної програми місцевого бюджету на 01.01.2025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</si>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</sst>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\ _₴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/>
    <xf numFmtId="0" fontId="2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top"/>
    </xf>
    <xf numFmtId="0" fontId="5" fillId="2" borderId="0" xfId="0" applyFont="1" applyFill="1"/>
    <xf numFmtId="0" fontId="0" fillId="2" borderId="0" xfId="0" applyFont="1" applyFill="1" applyAlignment="1"/>
    <xf numFmtId="0" fontId="4" fillId="2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0" fillId="2" borderId="0" xfId="0" applyFont="1" applyFill="1" applyAlignment="1"/>
    <xf numFmtId="0" fontId="5" fillId="2" borderId="0" xfId="0" applyFont="1" applyFill="1" applyAlignment="1"/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2" fillId="2" borderId="0" xfId="0" applyFont="1" applyFill="1" applyAlignment="1"/>
    <xf numFmtId="0" fontId="9" fillId="2" borderId="5" xfId="0" applyFont="1" applyFill="1" applyBorder="1"/>
    <xf numFmtId="0" fontId="9" fillId="2" borderId="6" xfId="0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/>
    <xf numFmtId="0" fontId="7" fillId="2" borderId="6" xfId="0" applyFont="1" applyFill="1" applyBorder="1"/>
    <xf numFmtId="0" fontId="6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2" borderId="0" xfId="0" applyFont="1" applyFill="1"/>
    <xf numFmtId="164" fontId="6" fillId="2" borderId="17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165" fontId="5" fillId="2" borderId="17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6" fillId="2" borderId="17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165" fontId="5" fillId="2" borderId="17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12" fillId="2" borderId="0" xfId="0" applyFont="1" applyFill="1" applyAlignment="1"/>
    <xf numFmtId="0" fontId="12" fillId="2" borderId="18" xfId="0" applyFont="1" applyFill="1" applyBorder="1" applyAlignment="1"/>
    <xf numFmtId="0" fontId="13" fillId="2" borderId="18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wrapText="1"/>
    </xf>
    <xf numFmtId="0" fontId="13" fillId="2" borderId="18" xfId="0" applyFont="1" applyFill="1" applyBorder="1" applyAlignment="1">
      <alignment horizontal="center" vertical="top" wrapText="1"/>
    </xf>
    <xf numFmtId="0" fontId="0" fillId="2" borderId="18" xfId="0" applyFill="1" applyBorder="1" applyAlignment="1">
      <alignment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/>
    <xf numFmtId="0" fontId="0" fillId="2" borderId="0" xfId="0" applyFill="1" applyAlignment="1">
      <alignment wrapText="1"/>
    </xf>
    <xf numFmtId="49" fontId="2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0" fillId="2" borderId="0" xfId="0" applyFill="1" applyAlignment="1"/>
    <xf numFmtId="0" fontId="6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18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 vertical="top"/>
    </xf>
    <xf numFmtId="0" fontId="12" fillId="2" borderId="18" xfId="0" applyFont="1" applyFill="1" applyBorder="1" applyAlignment="1">
      <alignment vertical="top" wrapText="1"/>
    </xf>
    <xf numFmtId="0" fontId="14" fillId="2" borderId="0" xfId="0" applyFont="1" applyFill="1" applyAlignment="1">
      <alignment horizontal="center" vertical="center"/>
    </xf>
    <xf numFmtId="0" fontId="12" fillId="2" borderId="18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49" fontId="2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108"/>
  <sheetViews>
    <sheetView tabSelected="1" zoomScaleNormal="100" workbookViewId="0">
      <selection activeCell="E80" sqref="E80"/>
    </sheetView>
  </sheetViews>
  <sheetFormatPr defaultRowHeight="15.75" x14ac:dyDescent="0.25"/>
  <cols>
    <col min="1" max="1" width="4.42578125" style="1" customWidth="1"/>
    <col min="2" max="2" width="14.140625" style="1" customWidth="1"/>
    <col min="3" max="3" width="10.42578125" style="1" customWidth="1"/>
    <col min="4" max="4" width="10.140625" style="1" customWidth="1"/>
    <col min="5" max="5" width="12.140625" style="1" customWidth="1"/>
    <col min="6" max="6" width="11.5703125" style="1" customWidth="1"/>
    <col min="7" max="7" width="12.140625" style="1" customWidth="1"/>
    <col min="8" max="8" width="13.28515625" style="1" customWidth="1"/>
    <col min="9" max="13" width="12.140625" style="1" customWidth="1"/>
    <col min="14" max="16" width="9.140625" style="1"/>
    <col min="17" max="17" width="16.42578125" style="1" customWidth="1"/>
    <col min="18" max="18" width="12.28515625" style="1" customWidth="1"/>
    <col min="19" max="16384" width="9.140625" style="1"/>
  </cols>
  <sheetData>
    <row r="1" spans="1:13" ht="15.75" customHeight="1" x14ac:dyDescent="0.25">
      <c r="J1" s="112" t="s">
        <v>105</v>
      </c>
      <c r="K1" s="112"/>
      <c r="L1" s="112"/>
      <c r="M1" s="112"/>
    </row>
    <row r="2" spans="1:13" x14ac:dyDescent="0.25">
      <c r="J2" s="112"/>
      <c r="K2" s="112"/>
      <c r="L2" s="112"/>
      <c r="M2" s="112"/>
    </row>
    <row r="3" spans="1:13" x14ac:dyDescent="0.25">
      <c r="J3" s="112"/>
      <c r="K3" s="112"/>
      <c r="L3" s="112"/>
      <c r="M3" s="112"/>
    </row>
    <row r="4" spans="1:13" x14ac:dyDescent="0.25">
      <c r="J4" s="112"/>
      <c r="K4" s="112"/>
      <c r="L4" s="112"/>
      <c r="M4" s="112"/>
    </row>
    <row r="5" spans="1:13" x14ac:dyDescent="0.25">
      <c r="A5" s="111" t="s">
        <v>104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3" x14ac:dyDescent="0.25">
      <c r="A6" s="111" t="s">
        <v>103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</row>
    <row r="7" spans="1:13" x14ac:dyDescent="0.2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</row>
    <row r="8" spans="1:13" ht="15.75" customHeight="1" x14ac:dyDescent="0.25">
      <c r="A8" s="95" t="s">
        <v>102</v>
      </c>
      <c r="B8" s="92">
        <v>1000000</v>
      </c>
      <c r="C8" s="108"/>
      <c r="D8" s="107"/>
      <c r="E8" s="106" t="s">
        <v>98</v>
      </c>
      <c r="F8" s="105"/>
      <c r="G8" s="105"/>
      <c r="H8" s="105"/>
      <c r="I8" s="104"/>
      <c r="J8" s="104"/>
      <c r="K8" s="104"/>
      <c r="L8" s="110" t="s">
        <v>101</v>
      </c>
      <c r="M8" s="109"/>
    </row>
    <row r="9" spans="1:13" s="96" customFormat="1" ht="37.5" customHeight="1" x14ac:dyDescent="0.2">
      <c r="A9" s="100"/>
      <c r="B9" s="83" t="s">
        <v>91</v>
      </c>
      <c r="C9" s="101"/>
      <c r="D9" s="100"/>
      <c r="E9" s="83" t="s">
        <v>100</v>
      </c>
      <c r="F9" s="99"/>
      <c r="G9" s="99"/>
      <c r="H9" s="99"/>
      <c r="I9" s="84"/>
      <c r="J9" s="84"/>
      <c r="K9" s="84"/>
      <c r="L9" s="98" t="s">
        <v>96</v>
      </c>
      <c r="M9" s="97"/>
    </row>
    <row r="10" spans="1:13" ht="15.75" customHeight="1" x14ac:dyDescent="0.25">
      <c r="A10" s="95" t="s">
        <v>99</v>
      </c>
      <c r="B10" s="92">
        <v>1000000</v>
      </c>
      <c r="C10" s="108"/>
      <c r="D10" s="107"/>
      <c r="E10" s="106" t="s">
        <v>98</v>
      </c>
      <c r="F10" s="105"/>
      <c r="G10" s="105"/>
      <c r="H10" s="105"/>
      <c r="I10" s="104"/>
      <c r="J10" s="104"/>
      <c r="K10" s="104"/>
      <c r="L10" s="103" t="str">
        <f>L8</f>
        <v>02231293</v>
      </c>
      <c r="M10" s="102"/>
    </row>
    <row r="11" spans="1:13" s="96" customFormat="1" ht="34.5" customHeight="1" x14ac:dyDescent="0.2">
      <c r="A11" s="100"/>
      <c r="B11" s="83" t="s">
        <v>91</v>
      </c>
      <c r="C11" s="101"/>
      <c r="D11" s="100"/>
      <c r="E11" s="83" t="s">
        <v>97</v>
      </c>
      <c r="F11" s="99"/>
      <c r="G11" s="99"/>
      <c r="H11" s="99"/>
      <c r="I11" s="84"/>
      <c r="J11" s="84"/>
      <c r="K11" s="84"/>
      <c r="L11" s="98" t="s">
        <v>96</v>
      </c>
      <c r="M11" s="97"/>
    </row>
    <row r="12" spans="1:13" s="88" customFormat="1" ht="21.75" customHeight="1" x14ac:dyDescent="0.25">
      <c r="A12" s="95" t="s">
        <v>95</v>
      </c>
      <c r="B12" s="92">
        <v>1014040</v>
      </c>
      <c r="C12" s="9"/>
      <c r="D12" s="92">
        <v>4040</v>
      </c>
      <c r="E12" s="94"/>
      <c r="F12" s="93" t="s">
        <v>94</v>
      </c>
      <c r="G12" s="92" t="s">
        <v>93</v>
      </c>
      <c r="H12" s="91"/>
      <c r="I12" s="89"/>
      <c r="J12" s="89"/>
      <c r="K12" s="89"/>
      <c r="L12" s="90" t="s">
        <v>92</v>
      </c>
      <c r="M12" s="89"/>
    </row>
    <row r="13" spans="1:13" s="81" customFormat="1" ht="71.25" customHeight="1" x14ac:dyDescent="0.25">
      <c r="A13" s="87"/>
      <c r="B13" s="83" t="s">
        <v>91</v>
      </c>
      <c r="C13" s="84"/>
      <c r="D13" s="83" t="s">
        <v>90</v>
      </c>
      <c r="E13" s="86"/>
      <c r="F13" s="85" t="s">
        <v>89</v>
      </c>
      <c r="G13" s="83" t="s">
        <v>88</v>
      </c>
      <c r="H13" s="83"/>
      <c r="I13" s="84"/>
      <c r="J13" s="84"/>
      <c r="K13" s="84"/>
      <c r="L13" s="83" t="s">
        <v>87</v>
      </c>
      <c r="M13" s="82"/>
    </row>
    <row r="14" spans="1:13" ht="19.5" customHeight="1" x14ac:dyDescent="0.25">
      <c r="A14" s="80" t="s">
        <v>86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x14ac:dyDescent="0.25">
      <c r="A15" s="62"/>
    </row>
    <row r="16" spans="1:13" ht="31.5" x14ac:dyDescent="0.25">
      <c r="A16" s="51" t="s">
        <v>73</v>
      </c>
      <c r="B16" s="61" t="s">
        <v>85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</row>
    <row r="17" spans="1:26" ht="38.25" customHeight="1" x14ac:dyDescent="0.25">
      <c r="A17" s="51"/>
      <c r="B17" s="66" t="s">
        <v>84</v>
      </c>
      <c r="C17" s="79"/>
      <c r="D17" s="79"/>
      <c r="E17" s="79"/>
      <c r="F17" s="79"/>
      <c r="G17" s="79"/>
      <c r="H17" s="65"/>
      <c r="I17" s="65"/>
      <c r="J17" s="65"/>
      <c r="K17" s="65"/>
      <c r="L17" s="65"/>
      <c r="M17" s="64"/>
    </row>
    <row r="18" spans="1:26" x14ac:dyDescent="0.25">
      <c r="A18" s="62"/>
    </row>
    <row r="19" spans="1:26" x14ac:dyDescent="0.25">
      <c r="A19" s="14" t="s">
        <v>83</v>
      </c>
    </row>
    <row r="20" spans="1:26" ht="40.5" customHeight="1" x14ac:dyDescent="0.25">
      <c r="A20" s="14"/>
      <c r="B20" s="20" t="s">
        <v>82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</row>
    <row r="21" spans="1:26" x14ac:dyDescent="0.25">
      <c r="A21" s="67"/>
    </row>
    <row r="22" spans="1:26" x14ac:dyDescent="0.25">
      <c r="A22" s="14" t="s">
        <v>81</v>
      </c>
    </row>
    <row r="23" spans="1:26" x14ac:dyDescent="0.25">
      <c r="A23" s="62"/>
    </row>
    <row r="24" spans="1:26" ht="32.25" customHeight="1" x14ac:dyDescent="0.25">
      <c r="A24" s="51" t="s">
        <v>73</v>
      </c>
      <c r="B24" s="61" t="s">
        <v>80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</row>
    <row r="25" spans="1:26" ht="38.25" customHeight="1" x14ac:dyDescent="0.25">
      <c r="A25" s="51"/>
      <c r="B25" s="13" t="s">
        <v>79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6"/>
    </row>
    <row r="26" spans="1:26" x14ac:dyDescent="0.25">
      <c r="A26" s="62"/>
    </row>
    <row r="27" spans="1:26" x14ac:dyDescent="0.25">
      <c r="A27" s="14" t="s">
        <v>78</v>
      </c>
    </row>
    <row r="28" spans="1:26" s="15" customFormat="1" ht="15.75" customHeight="1" x14ac:dyDescent="0.25">
      <c r="A28" s="16" t="s">
        <v>77</v>
      </c>
      <c r="B28" s="67"/>
      <c r="C28" s="16"/>
      <c r="D28" s="16"/>
      <c r="E28" s="16"/>
      <c r="F28" s="16"/>
      <c r="G28" s="16"/>
      <c r="H28" s="16"/>
      <c r="I28" s="16"/>
      <c r="J28" s="16"/>
      <c r="K28" s="16"/>
      <c r="L28" s="67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5">
      <c r="A29" s="62"/>
      <c r="M29" s="67" t="s">
        <v>70</v>
      </c>
    </row>
    <row r="30" spans="1:26" ht="42" customHeight="1" x14ac:dyDescent="0.25">
      <c r="A30" s="61" t="s">
        <v>73</v>
      </c>
      <c r="B30" s="61" t="s">
        <v>76</v>
      </c>
      <c r="C30" s="61"/>
      <c r="D30" s="61"/>
      <c r="E30" s="61" t="s">
        <v>62</v>
      </c>
      <c r="F30" s="61"/>
      <c r="G30" s="61"/>
      <c r="H30" s="61" t="s">
        <v>68</v>
      </c>
      <c r="I30" s="61"/>
      <c r="J30" s="61"/>
      <c r="K30" s="61" t="s">
        <v>60</v>
      </c>
      <c r="L30" s="61"/>
      <c r="M30" s="61"/>
      <c r="R30" s="75"/>
      <c r="S30" s="75"/>
      <c r="T30" s="75"/>
      <c r="U30" s="75"/>
      <c r="V30" s="75"/>
      <c r="W30" s="75"/>
      <c r="X30" s="75"/>
      <c r="Y30" s="75"/>
      <c r="Z30" s="75"/>
    </row>
    <row r="31" spans="1:26" ht="33" customHeight="1" x14ac:dyDescent="0.25">
      <c r="A31" s="61"/>
      <c r="B31" s="61"/>
      <c r="C31" s="61"/>
      <c r="D31" s="61"/>
      <c r="E31" s="51" t="s">
        <v>59</v>
      </c>
      <c r="F31" s="51" t="s">
        <v>58</v>
      </c>
      <c r="G31" s="51" t="s">
        <v>57</v>
      </c>
      <c r="H31" s="51" t="s">
        <v>59</v>
      </c>
      <c r="I31" s="51" t="s">
        <v>58</v>
      </c>
      <c r="J31" s="51" t="s">
        <v>57</v>
      </c>
      <c r="K31" s="51" t="s">
        <v>59</v>
      </c>
      <c r="L31" s="51" t="s">
        <v>58</v>
      </c>
      <c r="M31" s="51" t="s">
        <v>57</v>
      </c>
      <c r="R31" s="69"/>
      <c r="S31" s="69"/>
      <c r="T31" s="69"/>
      <c r="U31" s="69"/>
      <c r="V31" s="69"/>
      <c r="W31" s="69"/>
      <c r="X31" s="69"/>
      <c r="Y31" s="69"/>
      <c r="Z31" s="69"/>
    </row>
    <row r="32" spans="1:26" x14ac:dyDescent="0.25">
      <c r="A32" s="51">
        <v>1</v>
      </c>
      <c r="B32" s="61">
        <v>2</v>
      </c>
      <c r="C32" s="61"/>
      <c r="D32" s="61"/>
      <c r="E32" s="51">
        <v>3</v>
      </c>
      <c r="F32" s="51">
        <v>4</v>
      </c>
      <c r="G32" s="51">
        <v>5</v>
      </c>
      <c r="H32" s="51">
        <v>6</v>
      </c>
      <c r="I32" s="51">
        <v>7</v>
      </c>
      <c r="J32" s="51">
        <v>8</v>
      </c>
      <c r="K32" s="51">
        <v>9</v>
      </c>
      <c r="L32" s="51">
        <v>10</v>
      </c>
      <c r="M32" s="51">
        <v>11</v>
      </c>
      <c r="R32" s="69"/>
      <c r="S32" s="69"/>
      <c r="T32" s="69"/>
      <c r="U32" s="69"/>
      <c r="V32" s="69"/>
      <c r="W32" s="69"/>
      <c r="X32" s="69"/>
      <c r="Y32" s="69"/>
      <c r="Z32" s="69"/>
    </row>
    <row r="33" spans="1:26" ht="36" customHeight="1" x14ac:dyDescent="0.25">
      <c r="A33" s="51"/>
      <c r="B33" s="61" t="s">
        <v>66</v>
      </c>
      <c r="C33" s="61"/>
      <c r="D33" s="61"/>
      <c r="E33" s="51">
        <f>E34</f>
        <v>2896822</v>
      </c>
      <c r="F33" s="51">
        <f>F34</f>
        <v>113790</v>
      </c>
      <c r="G33" s="51">
        <f>G34</f>
        <v>3010612</v>
      </c>
      <c r="H33" s="51">
        <f>H34</f>
        <v>2720775.12</v>
      </c>
      <c r="I33" s="51">
        <f>I34</f>
        <v>89741.72</v>
      </c>
      <c r="J33" s="51">
        <f>J34</f>
        <v>2810516.8400000003</v>
      </c>
      <c r="K33" s="51">
        <f>K34</f>
        <v>-176046.87999999989</v>
      </c>
      <c r="L33" s="51">
        <f>L34</f>
        <v>-24048.28</v>
      </c>
      <c r="M33" s="51">
        <f>M34</f>
        <v>-200095.15999999968</v>
      </c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59.25" customHeight="1" x14ac:dyDescent="0.25">
      <c r="A34" s="51"/>
      <c r="B34" s="61" t="s">
        <v>75</v>
      </c>
      <c r="C34" s="61"/>
      <c r="D34" s="61"/>
      <c r="E34" s="48">
        <v>2896822</v>
      </c>
      <c r="F34" s="48">
        <f>113790</f>
        <v>113790</v>
      </c>
      <c r="G34" s="74">
        <f>E34+F34</f>
        <v>3010612</v>
      </c>
      <c r="H34" s="74">
        <f>2720775.12</f>
        <v>2720775.12</v>
      </c>
      <c r="I34" s="74">
        <f>89741.72</f>
        <v>89741.72</v>
      </c>
      <c r="J34" s="74">
        <f>H34+I34</f>
        <v>2810516.8400000003</v>
      </c>
      <c r="K34" s="74">
        <f>H34-E34</f>
        <v>-176046.87999999989</v>
      </c>
      <c r="L34" s="74">
        <f>I34-F34</f>
        <v>-24048.28</v>
      </c>
      <c r="M34" s="74">
        <f>J34-G34</f>
        <v>-200095.15999999968</v>
      </c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9.5" customHeight="1" x14ac:dyDescent="0.25">
      <c r="A35" s="69"/>
      <c r="B35" s="69"/>
      <c r="C35" s="69"/>
      <c r="D35" s="69"/>
      <c r="E35" s="73"/>
      <c r="F35" s="73"/>
      <c r="G35" s="72"/>
      <c r="H35" s="72"/>
      <c r="I35" s="72"/>
      <c r="J35" s="72"/>
      <c r="K35" s="72"/>
      <c r="L35" s="72"/>
      <c r="M35" s="72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43.5" customHeight="1" x14ac:dyDescent="0.25">
      <c r="A36" s="71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33" customHeight="1" x14ac:dyDescent="0.25">
      <c r="A37" s="25" t="s">
        <v>73</v>
      </c>
      <c r="B37" s="34" t="s">
        <v>72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2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20.25" customHeight="1" x14ac:dyDescent="0.25">
      <c r="A38" s="25">
        <v>1</v>
      </c>
      <c r="B38" s="34">
        <v>2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2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39.75" customHeight="1" x14ac:dyDescent="0.25">
      <c r="A39" s="70"/>
      <c r="B39" s="24" t="s">
        <v>16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2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3.5" customHeight="1" x14ac:dyDescent="0.2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1:26" ht="19.5" customHeight="1" x14ac:dyDescent="0.25">
      <c r="A41" s="20" t="s">
        <v>71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26" x14ac:dyDescent="0.25">
      <c r="A42" s="62"/>
      <c r="M42" s="67" t="s">
        <v>70</v>
      </c>
    </row>
    <row r="43" spans="1:26" ht="31.5" customHeight="1" x14ac:dyDescent="0.25">
      <c r="A43" s="61" t="s">
        <v>22</v>
      </c>
      <c r="B43" s="61" t="s">
        <v>69</v>
      </c>
      <c r="C43" s="61"/>
      <c r="D43" s="61"/>
      <c r="E43" s="61" t="s">
        <v>62</v>
      </c>
      <c r="F43" s="61"/>
      <c r="G43" s="61"/>
      <c r="H43" s="61" t="s">
        <v>68</v>
      </c>
      <c r="I43" s="61"/>
      <c r="J43" s="61"/>
      <c r="K43" s="61" t="s">
        <v>60</v>
      </c>
      <c r="L43" s="61"/>
      <c r="M43" s="61"/>
    </row>
    <row r="44" spans="1:26" ht="33.75" customHeight="1" x14ac:dyDescent="0.25">
      <c r="A44" s="61"/>
      <c r="B44" s="61"/>
      <c r="C44" s="61"/>
      <c r="D44" s="61"/>
      <c r="E44" s="51" t="s">
        <v>59</v>
      </c>
      <c r="F44" s="51" t="s">
        <v>58</v>
      </c>
      <c r="G44" s="51" t="s">
        <v>57</v>
      </c>
      <c r="H44" s="51" t="s">
        <v>59</v>
      </c>
      <c r="I44" s="51" t="s">
        <v>58</v>
      </c>
      <c r="J44" s="51" t="s">
        <v>57</v>
      </c>
      <c r="K44" s="51" t="s">
        <v>59</v>
      </c>
      <c r="L44" s="51" t="s">
        <v>58</v>
      </c>
      <c r="M44" s="51" t="s">
        <v>57</v>
      </c>
    </row>
    <row r="45" spans="1:26" x14ac:dyDescent="0.25">
      <c r="A45" s="51">
        <v>1</v>
      </c>
      <c r="B45" s="61">
        <v>2</v>
      </c>
      <c r="C45" s="61"/>
      <c r="D45" s="61"/>
      <c r="E45" s="51">
        <v>3</v>
      </c>
      <c r="F45" s="51">
        <v>4</v>
      </c>
      <c r="G45" s="51">
        <v>5</v>
      </c>
      <c r="H45" s="51">
        <v>6</v>
      </c>
      <c r="I45" s="51">
        <v>7</v>
      </c>
      <c r="J45" s="51">
        <v>8</v>
      </c>
      <c r="K45" s="51">
        <v>9</v>
      </c>
      <c r="L45" s="51">
        <v>10</v>
      </c>
      <c r="M45" s="51">
        <v>11</v>
      </c>
    </row>
    <row r="46" spans="1:26" ht="75" customHeight="1" x14ac:dyDescent="0.25">
      <c r="A46" s="51"/>
      <c r="B46" s="19" t="s">
        <v>67</v>
      </c>
      <c r="C46" s="44"/>
      <c r="D46" s="43"/>
      <c r="E46" s="51">
        <f>E33</f>
        <v>2896822</v>
      </c>
      <c r="F46" s="51">
        <f>F33</f>
        <v>113790</v>
      </c>
      <c r="G46" s="51">
        <f>E46+F46</f>
        <v>3010612</v>
      </c>
      <c r="H46" s="51">
        <f>H33</f>
        <v>2720775.12</v>
      </c>
      <c r="I46" s="51">
        <f>I33</f>
        <v>89741.72</v>
      </c>
      <c r="J46" s="51">
        <f>H46+I46</f>
        <v>2810516.8400000003</v>
      </c>
      <c r="K46" s="51">
        <f>H46-E46</f>
        <v>-176046.87999999989</v>
      </c>
      <c r="L46" s="51">
        <f>I46-F46</f>
        <v>-24048.28</v>
      </c>
      <c r="M46" s="51">
        <f>J46-G46</f>
        <v>-200095.15999999968</v>
      </c>
    </row>
    <row r="47" spans="1:26" ht="30" customHeight="1" x14ac:dyDescent="0.25">
      <c r="A47" s="51"/>
      <c r="B47" s="66" t="s">
        <v>66</v>
      </c>
      <c r="C47" s="65"/>
      <c r="D47" s="64"/>
      <c r="E47" s="51">
        <f>E46</f>
        <v>2896822</v>
      </c>
      <c r="F47" s="51">
        <f>F46</f>
        <v>113790</v>
      </c>
      <c r="G47" s="51">
        <f>G46</f>
        <v>3010612</v>
      </c>
      <c r="H47" s="51">
        <f>H46</f>
        <v>2720775.12</v>
      </c>
      <c r="I47" s="51">
        <f>I46</f>
        <v>89741.72</v>
      </c>
      <c r="J47" s="51">
        <f>J46</f>
        <v>2810516.8400000003</v>
      </c>
      <c r="K47" s="51">
        <f>K46</f>
        <v>-176046.87999999989</v>
      </c>
      <c r="L47" s="51">
        <f>L46</f>
        <v>-24048.28</v>
      </c>
      <c r="M47" s="51">
        <f>M46</f>
        <v>-200095.15999999968</v>
      </c>
    </row>
    <row r="48" spans="1:26" x14ac:dyDescent="0.25">
      <c r="A48" s="62"/>
    </row>
    <row r="49" spans="1:26" x14ac:dyDescent="0.25">
      <c r="A49" s="14" t="s">
        <v>65</v>
      </c>
    </row>
    <row r="50" spans="1:26" s="15" customFormat="1" ht="15.75" customHeight="1" x14ac:dyDescent="0.25">
      <c r="A50" s="63" t="s">
        <v>64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x14ac:dyDescent="0.25">
      <c r="A51" s="62"/>
    </row>
    <row r="52" spans="1:26" ht="71.25" customHeight="1" x14ac:dyDescent="0.25">
      <c r="A52" s="61" t="s">
        <v>22</v>
      </c>
      <c r="B52" s="61" t="s">
        <v>21</v>
      </c>
      <c r="C52" s="61" t="s">
        <v>20</v>
      </c>
      <c r="D52" s="61" t="s">
        <v>63</v>
      </c>
      <c r="E52" s="61" t="s">
        <v>62</v>
      </c>
      <c r="F52" s="61"/>
      <c r="G52" s="61"/>
      <c r="H52" s="61" t="s">
        <v>61</v>
      </c>
      <c r="I52" s="61"/>
      <c r="J52" s="61"/>
      <c r="K52" s="61" t="s">
        <v>60</v>
      </c>
      <c r="L52" s="61"/>
      <c r="M52" s="61"/>
    </row>
    <row r="53" spans="1:26" ht="30.75" customHeight="1" x14ac:dyDescent="0.25">
      <c r="A53" s="61"/>
      <c r="B53" s="61"/>
      <c r="C53" s="61"/>
      <c r="D53" s="61"/>
      <c r="E53" s="51" t="s">
        <v>59</v>
      </c>
      <c r="F53" s="51" t="s">
        <v>58</v>
      </c>
      <c r="G53" s="51" t="s">
        <v>57</v>
      </c>
      <c r="H53" s="51" t="s">
        <v>59</v>
      </c>
      <c r="I53" s="51" t="s">
        <v>58</v>
      </c>
      <c r="J53" s="51" t="s">
        <v>57</v>
      </c>
      <c r="K53" s="51" t="s">
        <v>59</v>
      </c>
      <c r="L53" s="51" t="s">
        <v>58</v>
      </c>
      <c r="M53" s="51" t="s">
        <v>57</v>
      </c>
    </row>
    <row r="54" spans="1:26" x14ac:dyDescent="0.25">
      <c r="A54" s="51">
        <v>1</v>
      </c>
      <c r="B54" s="51">
        <v>2</v>
      </c>
      <c r="C54" s="51">
        <v>3</v>
      </c>
      <c r="D54" s="51">
        <v>4</v>
      </c>
      <c r="E54" s="51">
        <v>5</v>
      </c>
      <c r="F54" s="51">
        <v>6</v>
      </c>
      <c r="G54" s="51">
        <v>7</v>
      </c>
      <c r="H54" s="51">
        <v>8</v>
      </c>
      <c r="I54" s="51">
        <v>9</v>
      </c>
      <c r="J54" s="51">
        <v>10</v>
      </c>
      <c r="K54" s="51">
        <v>11</v>
      </c>
      <c r="L54" s="51">
        <v>12</v>
      </c>
      <c r="M54" s="51">
        <v>13</v>
      </c>
    </row>
    <row r="55" spans="1:26" ht="21" customHeight="1" x14ac:dyDescent="0.25">
      <c r="A55" s="50">
        <v>1</v>
      </c>
      <c r="B55" s="60" t="s">
        <v>18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26" ht="31.5" x14ac:dyDescent="0.25">
      <c r="A56" s="51"/>
      <c r="B56" s="59" t="s">
        <v>56</v>
      </c>
      <c r="C56" s="51" t="s">
        <v>44</v>
      </c>
      <c r="D56" s="51" t="s">
        <v>34</v>
      </c>
      <c r="E56" s="51">
        <v>2</v>
      </c>
      <c r="F56" s="51">
        <v>2</v>
      </c>
      <c r="G56" s="51">
        <v>2</v>
      </c>
      <c r="H56" s="51">
        <v>2</v>
      </c>
      <c r="I56" s="51">
        <v>2</v>
      </c>
      <c r="J56" s="51">
        <v>2</v>
      </c>
      <c r="K56" s="51"/>
      <c r="L56" s="51"/>
      <c r="M56" s="51"/>
    </row>
    <row r="57" spans="1:26" ht="45" customHeight="1" x14ac:dyDescent="0.25">
      <c r="A57" s="51"/>
      <c r="B57" s="59" t="s">
        <v>55</v>
      </c>
      <c r="C57" s="51" t="s">
        <v>44</v>
      </c>
      <c r="D57" s="51" t="s">
        <v>50</v>
      </c>
      <c r="E57" s="51">
        <f>E58+E59+E60+E61</f>
        <v>12.5</v>
      </c>
      <c r="F57" s="51"/>
      <c r="G57" s="51">
        <f>E57+F57</f>
        <v>12.5</v>
      </c>
      <c r="H57" s="51">
        <f>H58+H59+H60+H61</f>
        <v>12.5</v>
      </c>
      <c r="I57" s="51"/>
      <c r="J57" s="51">
        <f>H57+I57</f>
        <v>12.5</v>
      </c>
      <c r="K57" s="51"/>
      <c r="L57" s="51"/>
      <c r="M57" s="51"/>
    </row>
    <row r="58" spans="1:26" ht="33.75" customHeight="1" x14ac:dyDescent="0.25">
      <c r="A58" s="51"/>
      <c r="B58" s="59" t="s">
        <v>54</v>
      </c>
      <c r="C58" s="51" t="s">
        <v>44</v>
      </c>
      <c r="D58" s="51" t="s">
        <v>50</v>
      </c>
      <c r="E58" s="51">
        <v>3</v>
      </c>
      <c r="F58" s="51"/>
      <c r="G58" s="51">
        <f>E58+F58</f>
        <v>3</v>
      </c>
      <c r="H58" s="51">
        <v>3</v>
      </c>
      <c r="I58" s="51"/>
      <c r="J58" s="51">
        <f>H58+I58</f>
        <v>3</v>
      </c>
      <c r="K58" s="51"/>
      <c r="L58" s="51"/>
      <c r="M58" s="51"/>
    </row>
    <row r="59" spans="1:26" ht="31.5" customHeight="1" x14ac:dyDescent="0.25">
      <c r="A59" s="51"/>
      <c r="B59" s="59" t="s">
        <v>53</v>
      </c>
      <c r="C59" s="51" t="s">
        <v>44</v>
      </c>
      <c r="D59" s="51" t="s">
        <v>50</v>
      </c>
      <c r="E59" s="51">
        <v>5.75</v>
      </c>
      <c r="F59" s="51"/>
      <c r="G59" s="51">
        <f>E59+F59</f>
        <v>5.75</v>
      </c>
      <c r="H59" s="51">
        <v>5.75</v>
      </c>
      <c r="I59" s="51"/>
      <c r="J59" s="51">
        <f>H59+I59</f>
        <v>5.75</v>
      </c>
      <c r="K59" s="51"/>
      <c r="L59" s="51"/>
      <c r="M59" s="51"/>
    </row>
    <row r="60" spans="1:26" ht="33" customHeight="1" x14ac:dyDescent="0.25">
      <c r="A60" s="51"/>
      <c r="B60" s="59" t="s">
        <v>52</v>
      </c>
      <c r="C60" s="51" t="s">
        <v>44</v>
      </c>
      <c r="D60" s="51" t="s">
        <v>50</v>
      </c>
      <c r="E60" s="51">
        <v>2.75</v>
      </c>
      <c r="F60" s="51"/>
      <c r="G60" s="51">
        <f>E60+F60</f>
        <v>2.75</v>
      </c>
      <c r="H60" s="51">
        <v>2.75</v>
      </c>
      <c r="I60" s="51"/>
      <c r="J60" s="51">
        <f>H60+I60</f>
        <v>2.75</v>
      </c>
      <c r="K60" s="51"/>
      <c r="L60" s="51"/>
      <c r="M60" s="51"/>
    </row>
    <row r="61" spans="1:26" ht="63.75" customHeight="1" x14ac:dyDescent="0.25">
      <c r="A61" s="51"/>
      <c r="B61" s="59" t="s">
        <v>51</v>
      </c>
      <c r="C61" s="51" t="s">
        <v>44</v>
      </c>
      <c r="D61" s="51" t="s">
        <v>50</v>
      </c>
      <c r="E61" s="51">
        <v>1</v>
      </c>
      <c r="F61" s="51"/>
      <c r="G61" s="51">
        <f>E61+F61</f>
        <v>1</v>
      </c>
      <c r="H61" s="51">
        <v>1</v>
      </c>
      <c r="I61" s="51"/>
      <c r="J61" s="51">
        <f>H61+I61</f>
        <v>1</v>
      </c>
      <c r="K61" s="51"/>
      <c r="L61" s="51"/>
      <c r="M61" s="51"/>
    </row>
    <row r="62" spans="1:26" ht="38.25" customHeight="1" x14ac:dyDescent="0.25">
      <c r="A62" s="51"/>
      <c r="B62" s="58" t="s">
        <v>49</v>
      </c>
      <c r="C62" s="48" t="s">
        <v>48</v>
      </c>
      <c r="D62" s="48" t="s">
        <v>34</v>
      </c>
      <c r="E62" s="51">
        <v>838.2</v>
      </c>
      <c r="F62" s="51">
        <v>838.2</v>
      </c>
      <c r="G62" s="51">
        <v>838.2</v>
      </c>
      <c r="H62" s="51">
        <v>838.2</v>
      </c>
      <c r="I62" s="51">
        <v>838.2</v>
      </c>
      <c r="J62" s="51">
        <v>838.2</v>
      </c>
      <c r="K62" s="51"/>
      <c r="L62" s="51"/>
      <c r="M62" s="51"/>
    </row>
    <row r="63" spans="1:26" ht="99.75" customHeight="1" x14ac:dyDescent="0.25">
      <c r="A63" s="51"/>
      <c r="B63" s="58" t="s">
        <v>17</v>
      </c>
      <c r="C63" s="48" t="s">
        <v>28</v>
      </c>
      <c r="D63" s="48" t="s">
        <v>38</v>
      </c>
      <c r="E63" s="51">
        <f>E47</f>
        <v>2896822</v>
      </c>
      <c r="F63" s="51"/>
      <c r="G63" s="51">
        <f>E63</f>
        <v>2896822</v>
      </c>
      <c r="H63" s="51">
        <f>H47</f>
        <v>2720775.12</v>
      </c>
      <c r="I63" s="51"/>
      <c r="J63" s="51">
        <f>H63</f>
        <v>2720775.12</v>
      </c>
      <c r="K63" s="51">
        <f>H63-E63</f>
        <v>-176046.87999999989</v>
      </c>
      <c r="L63" s="51"/>
      <c r="M63" s="51">
        <f>K63</f>
        <v>-176046.87999999989</v>
      </c>
    </row>
    <row r="64" spans="1:26" ht="22.5" customHeight="1" x14ac:dyDescent="0.25">
      <c r="A64" s="50">
        <v>2</v>
      </c>
      <c r="B64" s="50" t="s">
        <v>15</v>
      </c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</row>
    <row r="65" spans="1:18" ht="63" x14ac:dyDescent="0.25">
      <c r="A65" s="51"/>
      <c r="B65" s="58" t="s">
        <v>47</v>
      </c>
      <c r="C65" s="48" t="s">
        <v>44</v>
      </c>
      <c r="D65" s="48" t="s">
        <v>40</v>
      </c>
      <c r="E65" s="57">
        <v>33</v>
      </c>
      <c r="F65" s="57"/>
      <c r="G65" s="51">
        <f>E65+F65</f>
        <v>33</v>
      </c>
      <c r="H65" s="51">
        <f>13+20</f>
        <v>33</v>
      </c>
      <c r="I65" s="51"/>
      <c r="J65" s="51">
        <f>H65+I65</f>
        <v>33</v>
      </c>
      <c r="K65" s="51">
        <f>H65-E65</f>
        <v>0</v>
      </c>
      <c r="L65" s="51">
        <f>I65-F65</f>
        <v>0</v>
      </c>
      <c r="M65" s="51">
        <f>J65-G65</f>
        <v>0</v>
      </c>
    </row>
    <row r="66" spans="1:18" ht="63" x14ac:dyDescent="0.25">
      <c r="A66" s="51"/>
      <c r="B66" s="58" t="s">
        <v>46</v>
      </c>
      <c r="C66" s="48" t="s">
        <v>44</v>
      </c>
      <c r="D66" s="48" t="s">
        <v>40</v>
      </c>
      <c r="E66" s="48">
        <v>66</v>
      </c>
      <c r="F66" s="48">
        <v>48</v>
      </c>
      <c r="G66" s="51">
        <f>E66+F66</f>
        <v>114</v>
      </c>
      <c r="H66" s="51">
        <f>5+61</f>
        <v>66</v>
      </c>
      <c r="I66" s="51">
        <f>8+30</f>
        <v>38</v>
      </c>
      <c r="J66" s="51">
        <f>H66+I66</f>
        <v>104</v>
      </c>
      <c r="K66" s="51">
        <f>H66-E66</f>
        <v>0</v>
      </c>
      <c r="L66" s="51">
        <f>I66-F66</f>
        <v>-10</v>
      </c>
      <c r="M66" s="51">
        <f>J66-G66</f>
        <v>-10</v>
      </c>
    </row>
    <row r="67" spans="1:18" ht="31.5" x14ac:dyDescent="0.25">
      <c r="A67" s="51"/>
      <c r="B67" s="49" t="s">
        <v>45</v>
      </c>
      <c r="C67" s="48" t="s">
        <v>44</v>
      </c>
      <c r="D67" s="48" t="s">
        <v>40</v>
      </c>
      <c r="E67" s="57">
        <v>11233</v>
      </c>
      <c r="F67" s="57">
        <v>11233</v>
      </c>
      <c r="G67" s="57">
        <v>11233</v>
      </c>
      <c r="H67" s="51">
        <v>11862</v>
      </c>
      <c r="I67" s="51">
        <v>11862</v>
      </c>
      <c r="J67" s="51">
        <v>11862</v>
      </c>
      <c r="K67" s="51">
        <f>H67-E67</f>
        <v>629</v>
      </c>
      <c r="L67" s="51">
        <f>I67-F67</f>
        <v>629</v>
      </c>
      <c r="M67" s="51">
        <f>J67-G67</f>
        <v>629</v>
      </c>
    </row>
    <row r="68" spans="1:18" ht="51.75" customHeight="1" x14ac:dyDescent="0.25">
      <c r="A68" s="51"/>
      <c r="B68" s="49" t="s">
        <v>43</v>
      </c>
      <c r="C68" s="48" t="s">
        <v>14</v>
      </c>
      <c r="D68" s="48" t="s">
        <v>40</v>
      </c>
      <c r="E68" s="57">
        <f>E69+E70</f>
        <v>10500</v>
      </c>
      <c r="F68" s="57">
        <f>F69+F70</f>
        <v>1562</v>
      </c>
      <c r="G68" s="51">
        <f>E68+F68</f>
        <v>12062</v>
      </c>
      <c r="H68" s="48">
        <f>H69+H70</f>
        <v>10966</v>
      </c>
      <c r="I68" s="48">
        <f>I69+I70</f>
        <v>884</v>
      </c>
      <c r="J68" s="51">
        <f>H68+I68</f>
        <v>11850</v>
      </c>
      <c r="K68" s="51">
        <f>H68-E68</f>
        <v>466</v>
      </c>
      <c r="L68" s="51">
        <f>I68-F68</f>
        <v>-678</v>
      </c>
      <c r="M68" s="51">
        <f>J68-G68</f>
        <v>-212</v>
      </c>
    </row>
    <row r="69" spans="1:18" ht="47.25" x14ac:dyDescent="0.25">
      <c r="A69" s="51"/>
      <c r="B69" s="49" t="s">
        <v>42</v>
      </c>
      <c r="C69" s="48" t="s">
        <v>14</v>
      </c>
      <c r="D69" s="48" t="s">
        <v>40</v>
      </c>
      <c r="E69" s="57"/>
      <c r="F69" s="57">
        <v>1562</v>
      </c>
      <c r="G69" s="51">
        <f>E69+F69</f>
        <v>1562</v>
      </c>
      <c r="H69" s="48"/>
      <c r="I69" s="48">
        <v>884</v>
      </c>
      <c r="J69" s="51">
        <f>H69+I69</f>
        <v>884</v>
      </c>
      <c r="K69" s="51"/>
      <c r="L69" s="51">
        <f>I69-F69</f>
        <v>-678</v>
      </c>
      <c r="M69" s="51">
        <f>J69-G69</f>
        <v>-678</v>
      </c>
    </row>
    <row r="70" spans="1:18" ht="31.5" x14ac:dyDescent="0.25">
      <c r="A70" s="51"/>
      <c r="B70" s="49" t="s">
        <v>41</v>
      </c>
      <c r="C70" s="48" t="s">
        <v>14</v>
      </c>
      <c r="D70" s="48" t="s">
        <v>40</v>
      </c>
      <c r="E70" s="57">
        <v>10500</v>
      </c>
      <c r="F70" s="57"/>
      <c r="G70" s="51">
        <f>E70+F70</f>
        <v>10500</v>
      </c>
      <c r="H70" s="48">
        <v>10966</v>
      </c>
      <c r="I70" s="48"/>
      <c r="J70" s="51">
        <f>H70+I70</f>
        <v>10966</v>
      </c>
      <c r="K70" s="51">
        <f>H70-E70</f>
        <v>466</v>
      </c>
      <c r="L70" s="51"/>
      <c r="M70" s="51">
        <f>J70-G70</f>
        <v>466</v>
      </c>
    </row>
    <row r="71" spans="1:18" ht="47.25" x14ac:dyDescent="0.25">
      <c r="A71" s="51"/>
      <c r="B71" s="49" t="s">
        <v>39</v>
      </c>
      <c r="C71" s="48" t="s">
        <v>28</v>
      </c>
      <c r="D71" s="48" t="s">
        <v>38</v>
      </c>
      <c r="E71" s="57"/>
      <c r="F71" s="51">
        <v>113790</v>
      </c>
      <c r="G71" s="51">
        <f>E71+F71</f>
        <v>113790</v>
      </c>
      <c r="H71" s="51"/>
      <c r="I71" s="51">
        <v>84632.37</v>
      </c>
      <c r="J71" s="51">
        <f>H71+I71</f>
        <v>84632.37</v>
      </c>
      <c r="K71" s="51"/>
      <c r="L71" s="51">
        <f>I71-F71</f>
        <v>-29157.630000000005</v>
      </c>
      <c r="M71" s="51">
        <f>J71-G71</f>
        <v>-29157.630000000005</v>
      </c>
    </row>
    <row r="72" spans="1:18" ht="47.25" x14ac:dyDescent="0.25">
      <c r="A72" s="51"/>
      <c r="B72" s="49" t="s">
        <v>37</v>
      </c>
      <c r="C72" s="48" t="s">
        <v>28</v>
      </c>
      <c r="D72" s="48" t="s">
        <v>34</v>
      </c>
      <c r="E72" s="51"/>
      <c r="F72" s="57">
        <v>39290</v>
      </c>
      <c r="G72" s="51">
        <f>E72+F72</f>
        <v>39290</v>
      </c>
      <c r="H72" s="51"/>
      <c r="I72" s="48">
        <v>22100</v>
      </c>
      <c r="J72" s="51">
        <f>H72+I72</f>
        <v>22100</v>
      </c>
      <c r="K72" s="51"/>
      <c r="L72" s="51">
        <f>I72-F72</f>
        <v>-17190</v>
      </c>
      <c r="M72" s="51">
        <f>L72</f>
        <v>-17190</v>
      </c>
    </row>
    <row r="73" spans="1:18" ht="47.25" x14ac:dyDescent="0.25">
      <c r="A73" s="51"/>
      <c r="B73" s="49" t="s">
        <v>36</v>
      </c>
      <c r="C73" s="48" t="s">
        <v>35</v>
      </c>
      <c r="D73" s="48" t="s">
        <v>34</v>
      </c>
      <c r="E73" s="51"/>
      <c r="F73" s="51">
        <f>F69</f>
        <v>1562</v>
      </c>
      <c r="G73" s="51">
        <f>E73+F73</f>
        <v>1562</v>
      </c>
      <c r="H73" s="51"/>
      <c r="I73" s="51">
        <f>I69</f>
        <v>884</v>
      </c>
      <c r="J73" s="51">
        <f>H73+I73</f>
        <v>884</v>
      </c>
      <c r="K73" s="51"/>
      <c r="L73" s="51">
        <f>I73-F73</f>
        <v>-678</v>
      </c>
      <c r="M73" s="51">
        <f>L73</f>
        <v>-678</v>
      </c>
    </row>
    <row r="74" spans="1:18" ht="105.75" customHeight="1" x14ac:dyDescent="0.25">
      <c r="A74" s="51"/>
      <c r="B74" s="52" t="s">
        <v>33</v>
      </c>
      <c r="C74" s="56" t="s">
        <v>32</v>
      </c>
      <c r="D74" s="56" t="s">
        <v>31</v>
      </c>
      <c r="E74" s="51">
        <v>200</v>
      </c>
      <c r="F74" s="51"/>
      <c r="G74" s="51">
        <f>E74</f>
        <v>200</v>
      </c>
      <c r="H74" s="51">
        <v>200</v>
      </c>
      <c r="I74" s="51"/>
      <c r="J74" s="51">
        <f>H74</f>
        <v>200</v>
      </c>
      <c r="K74" s="51">
        <f>H74-E74</f>
        <v>0</v>
      </c>
      <c r="L74" s="51"/>
      <c r="M74" s="51">
        <f>J74-G74</f>
        <v>0</v>
      </c>
    </row>
    <row r="75" spans="1:18" ht="33.75" customHeight="1" x14ac:dyDescent="0.25">
      <c r="A75" s="50">
        <v>3</v>
      </c>
      <c r="B75" s="50" t="s">
        <v>12</v>
      </c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</row>
    <row r="76" spans="1:18" ht="65.25" customHeight="1" x14ac:dyDescent="0.25">
      <c r="A76" s="51"/>
      <c r="B76" s="55" t="s">
        <v>30</v>
      </c>
      <c r="C76" s="51" t="s">
        <v>28</v>
      </c>
      <c r="D76" s="51" t="s">
        <v>24</v>
      </c>
      <c r="E76" s="51"/>
      <c r="F76" s="54">
        <f>F72/F73</f>
        <v>25.153649167733676</v>
      </c>
      <c r="G76" s="54">
        <f>F76</f>
        <v>25.153649167733676</v>
      </c>
      <c r="H76" s="54"/>
      <c r="I76" s="54">
        <f>I72/I73</f>
        <v>25</v>
      </c>
      <c r="J76" s="54">
        <f>I76</f>
        <v>25</v>
      </c>
      <c r="K76" s="54"/>
      <c r="L76" s="54">
        <f>I76-F76</f>
        <v>-0.15364916773367554</v>
      </c>
      <c r="M76" s="54">
        <f>L76</f>
        <v>-0.15364916773367554</v>
      </c>
    </row>
    <row r="77" spans="1:18" ht="129" customHeight="1" x14ac:dyDescent="0.25">
      <c r="A77" s="53"/>
      <c r="B77" s="52" t="s">
        <v>29</v>
      </c>
      <c r="C77" s="48" t="s">
        <v>28</v>
      </c>
      <c r="D77" s="48" t="s">
        <v>24</v>
      </c>
      <c r="E77" s="46">
        <f>179318/E74</f>
        <v>896.59</v>
      </c>
      <c r="F77" s="46"/>
      <c r="G77" s="46">
        <f>179318/G74</f>
        <v>896.59</v>
      </c>
      <c r="H77" s="46">
        <f>(2183.23+176698.13)/H74</f>
        <v>894.40680000000009</v>
      </c>
      <c r="I77" s="46"/>
      <c r="J77" s="46">
        <f>H77</f>
        <v>894.40680000000009</v>
      </c>
      <c r="K77" s="46">
        <f>H77-E77</f>
        <v>-2.1831999999999425</v>
      </c>
      <c r="L77" s="46"/>
      <c r="M77" s="46">
        <f>J77-G77</f>
        <v>-2.1831999999999425</v>
      </c>
    </row>
    <row r="78" spans="1:18" ht="24" customHeight="1" x14ac:dyDescent="0.25">
      <c r="A78" s="50">
        <v>4</v>
      </c>
      <c r="B78" s="50" t="s">
        <v>10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P78" s="45"/>
      <c r="Q78" s="45"/>
      <c r="R78" s="45"/>
    </row>
    <row r="79" spans="1:18" ht="157.5" customHeight="1" x14ac:dyDescent="0.25">
      <c r="A79" s="50"/>
      <c r="B79" s="49" t="s">
        <v>27</v>
      </c>
      <c r="C79" s="48" t="s">
        <v>25</v>
      </c>
      <c r="D79" s="48" t="s">
        <v>24</v>
      </c>
      <c r="E79" s="47">
        <f>E68/10397*100</f>
        <v>100.99067038568819</v>
      </c>
      <c r="F79" s="47">
        <f>F68/1510*100</f>
        <v>103.44370860927152</v>
      </c>
      <c r="G79" s="47">
        <f>G68/11907*100</f>
        <v>101.30175527000924</v>
      </c>
      <c r="H79" s="47">
        <f>H68/10397*100</f>
        <v>105.47273251899587</v>
      </c>
      <c r="I79" s="47">
        <f>I68/1510*100</f>
        <v>58.543046357615893</v>
      </c>
      <c r="J79" s="47">
        <f>J68/11907*100</f>
        <v>99.52128999748048</v>
      </c>
      <c r="K79" s="46">
        <f>H79-E79</f>
        <v>4.4820621333076787</v>
      </c>
      <c r="L79" s="46">
        <f>I79-F79</f>
        <v>-44.900662251655632</v>
      </c>
      <c r="M79" s="46">
        <f>J79-G79</f>
        <v>-1.7804652725287582</v>
      </c>
      <c r="P79" s="45"/>
      <c r="Q79" s="45"/>
      <c r="R79" s="45"/>
    </row>
    <row r="80" spans="1:18" ht="178.5" customHeight="1" x14ac:dyDescent="0.25">
      <c r="A80" s="50"/>
      <c r="B80" s="49" t="s">
        <v>26</v>
      </c>
      <c r="C80" s="48" t="s">
        <v>25</v>
      </c>
      <c r="D80" s="48" t="s">
        <v>24</v>
      </c>
      <c r="E80" s="47">
        <f>E66/64*100</f>
        <v>103.125</v>
      </c>
      <c r="F80" s="47">
        <f>F66/46*100</f>
        <v>104.34782608695652</v>
      </c>
      <c r="G80" s="47">
        <f>G66/110*100</f>
        <v>103.63636363636364</v>
      </c>
      <c r="H80" s="47">
        <f>H66/64*100</f>
        <v>103.125</v>
      </c>
      <c r="I80" s="47">
        <f>I66/46*100</f>
        <v>82.608695652173907</v>
      </c>
      <c r="J80" s="47">
        <f>J66/110*100</f>
        <v>94.545454545454547</v>
      </c>
      <c r="K80" s="46">
        <f>H80-E80</f>
        <v>0</v>
      </c>
      <c r="L80" s="46">
        <f>I80-F80</f>
        <v>-21.739130434782609</v>
      </c>
      <c r="M80" s="46">
        <f>J80-G80</f>
        <v>-9.0909090909090935</v>
      </c>
      <c r="P80" s="45"/>
      <c r="Q80" s="45"/>
      <c r="R80" s="45"/>
    </row>
    <row r="81" spans="1:26" ht="15.75" customHeight="1" x14ac:dyDescent="0.25">
      <c r="A81" s="19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3"/>
    </row>
    <row r="82" spans="1:26" s="15" customFormat="1" ht="18.75" customHeight="1" x14ac:dyDescent="0.25">
      <c r="A82" s="20" t="s">
        <v>23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s="15" customFormat="1" ht="18.7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s="15" customFormat="1" ht="18.75" customHeight="1" x14ac:dyDescent="0.25">
      <c r="A84" s="42" t="s">
        <v>22</v>
      </c>
      <c r="B84" s="41" t="s">
        <v>21</v>
      </c>
      <c r="C84" s="39"/>
      <c r="D84" s="42" t="s">
        <v>20</v>
      </c>
      <c r="E84" s="41" t="s">
        <v>19</v>
      </c>
      <c r="F84" s="40"/>
      <c r="G84" s="40"/>
      <c r="H84" s="40"/>
      <c r="I84" s="40"/>
      <c r="J84" s="40"/>
      <c r="K84" s="40"/>
      <c r="L84" s="40"/>
      <c r="M84" s="39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s="15" customFormat="1" ht="18.75" customHeight="1" x14ac:dyDescent="0.25">
      <c r="A85" s="38"/>
      <c r="B85" s="37"/>
      <c r="C85" s="35"/>
      <c r="D85" s="38"/>
      <c r="E85" s="37"/>
      <c r="F85" s="36"/>
      <c r="G85" s="36"/>
      <c r="H85" s="36"/>
      <c r="I85" s="36"/>
      <c r="J85" s="36"/>
      <c r="K85" s="36"/>
      <c r="L85" s="36"/>
      <c r="M85" s="35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s="15" customFormat="1" ht="18.75" customHeight="1" x14ac:dyDescent="0.25">
      <c r="A86" s="25">
        <v>1</v>
      </c>
      <c r="B86" s="34">
        <v>2</v>
      </c>
      <c r="C86" s="32"/>
      <c r="D86" s="25">
        <v>3</v>
      </c>
      <c r="E86" s="34">
        <v>4</v>
      </c>
      <c r="F86" s="33"/>
      <c r="G86" s="33"/>
      <c r="H86" s="33"/>
      <c r="I86" s="33"/>
      <c r="J86" s="33"/>
      <c r="K86" s="33"/>
      <c r="L86" s="33"/>
      <c r="M86" s="32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s="26" customFormat="1" ht="18.75" customHeight="1" x14ac:dyDescent="0.25">
      <c r="A87" s="31">
        <v>1</v>
      </c>
      <c r="B87" s="30" t="s">
        <v>18</v>
      </c>
      <c r="C87" s="28"/>
      <c r="D87" s="31"/>
      <c r="E87" s="30"/>
      <c r="F87" s="29"/>
      <c r="G87" s="29"/>
      <c r="H87" s="29"/>
      <c r="I87" s="29"/>
      <c r="J87" s="29"/>
      <c r="K87" s="29"/>
      <c r="L87" s="29"/>
      <c r="M87" s="28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s="15" customFormat="1" ht="51" customHeight="1" x14ac:dyDescent="0.25">
      <c r="A88" s="25"/>
      <c r="B88" s="24" t="s">
        <v>17</v>
      </c>
      <c r="C88" s="22"/>
      <c r="D88" s="25"/>
      <c r="E88" s="24" t="s">
        <v>16</v>
      </c>
      <c r="F88" s="23"/>
      <c r="G88" s="23"/>
      <c r="H88" s="23"/>
      <c r="I88" s="23"/>
      <c r="J88" s="23"/>
      <c r="K88" s="23"/>
      <c r="L88" s="23"/>
      <c r="M88" s="22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s="26" customFormat="1" ht="18.75" customHeight="1" x14ac:dyDescent="0.25">
      <c r="A89" s="31">
        <v>2</v>
      </c>
      <c r="B89" s="30" t="s">
        <v>15</v>
      </c>
      <c r="C89" s="28"/>
      <c r="D89" s="31"/>
      <c r="E89" s="30"/>
      <c r="F89" s="29"/>
      <c r="G89" s="29"/>
      <c r="H89" s="29"/>
      <c r="I89" s="29"/>
      <c r="J89" s="29"/>
      <c r="K89" s="29"/>
      <c r="L89" s="29"/>
      <c r="M89" s="28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s="15" customFormat="1" ht="57" customHeight="1" x14ac:dyDescent="0.25">
      <c r="A90" s="25"/>
      <c r="B90" s="24" t="str">
        <f>B66</f>
        <v>Кількість проведених екскурсій у музеях</v>
      </c>
      <c r="C90" s="22"/>
      <c r="D90" s="25" t="str">
        <f>C66</f>
        <v>од.</v>
      </c>
      <c r="E90" s="24" t="s">
        <v>9</v>
      </c>
      <c r="F90" s="23"/>
      <c r="G90" s="23"/>
      <c r="H90" s="23"/>
      <c r="I90" s="23"/>
      <c r="J90" s="23"/>
      <c r="K90" s="23"/>
      <c r="L90" s="23"/>
      <c r="M90" s="22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s="15" customFormat="1" ht="57" customHeight="1" x14ac:dyDescent="0.25">
      <c r="A91" s="25"/>
      <c r="B91" s="24" t="str">
        <f>B68</f>
        <v>Кількість відвідувачів музеїв</v>
      </c>
      <c r="C91" s="22"/>
      <c r="D91" s="25" t="s">
        <v>14</v>
      </c>
      <c r="E91" s="24" t="s">
        <v>9</v>
      </c>
      <c r="F91" s="23"/>
      <c r="G91" s="23"/>
      <c r="H91" s="23"/>
      <c r="I91" s="23"/>
      <c r="J91" s="23"/>
      <c r="K91" s="23"/>
      <c r="L91" s="23"/>
      <c r="M91" s="22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s="15" customFormat="1" ht="57" customHeight="1" x14ac:dyDescent="0.25">
      <c r="A92" s="25"/>
      <c r="B92" s="24" t="str">
        <f>B71</f>
        <v>Плановий обсяг доходів музеїв</v>
      </c>
      <c r="C92" s="22"/>
      <c r="D92" s="25" t="s">
        <v>13</v>
      </c>
      <c r="E92" s="24" t="s">
        <v>9</v>
      </c>
      <c r="F92" s="23"/>
      <c r="G92" s="23"/>
      <c r="H92" s="23"/>
      <c r="I92" s="23"/>
      <c r="J92" s="23"/>
      <c r="K92" s="23"/>
      <c r="L92" s="23"/>
      <c r="M92" s="22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s="26" customFormat="1" ht="18.75" customHeight="1" x14ac:dyDescent="0.25">
      <c r="A93" s="31">
        <v>3</v>
      </c>
      <c r="B93" s="30" t="s">
        <v>12</v>
      </c>
      <c r="C93" s="28"/>
      <c r="D93" s="31"/>
      <c r="E93" s="30"/>
      <c r="F93" s="29"/>
      <c r="G93" s="29"/>
      <c r="H93" s="29"/>
      <c r="I93" s="29"/>
      <c r="J93" s="29"/>
      <c r="K93" s="29"/>
      <c r="L93" s="29"/>
      <c r="M93" s="28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s="15" customFormat="1" ht="69.75" customHeight="1" x14ac:dyDescent="0.25">
      <c r="A94" s="25"/>
      <c r="B94" s="24" t="str">
        <f>B77</f>
        <v>Середні витрати на проведення поточного ремонту на один метр квадратний покрівлі</v>
      </c>
      <c r="C94" s="22"/>
      <c r="D94" s="25" t="str">
        <f>C77</f>
        <v>грн.</v>
      </c>
      <c r="E94" s="24" t="s">
        <v>11</v>
      </c>
      <c r="F94" s="23"/>
      <c r="G94" s="23"/>
      <c r="H94" s="23"/>
      <c r="I94" s="23"/>
      <c r="J94" s="23"/>
      <c r="K94" s="23"/>
      <c r="L94" s="23"/>
      <c r="M94" s="22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s="26" customFormat="1" ht="18.75" customHeight="1" x14ac:dyDescent="0.25">
      <c r="A95" s="31">
        <v>4</v>
      </c>
      <c r="B95" s="30" t="s">
        <v>10</v>
      </c>
      <c r="C95" s="28"/>
      <c r="D95" s="31"/>
      <c r="E95" s="30"/>
      <c r="F95" s="29"/>
      <c r="G95" s="29"/>
      <c r="H95" s="29"/>
      <c r="I95" s="29"/>
      <c r="J95" s="29"/>
      <c r="K95" s="29"/>
      <c r="L95" s="29"/>
      <c r="M95" s="28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s="15" customFormat="1" ht="92.25" customHeight="1" x14ac:dyDescent="0.25">
      <c r="A96" s="25"/>
      <c r="B96" s="24" t="str">
        <f>B79</f>
        <v>Динаміка збільшення відвідувачів у плановому періоді відповідно до фактичного показника попереднього періоду</v>
      </c>
      <c r="C96" s="22"/>
      <c r="D96" s="25" t="str">
        <f>C79</f>
        <v>%</v>
      </c>
      <c r="E96" s="24" t="s">
        <v>9</v>
      </c>
      <c r="F96" s="23"/>
      <c r="G96" s="23"/>
      <c r="H96" s="23"/>
      <c r="I96" s="23"/>
      <c r="J96" s="23"/>
      <c r="K96" s="23"/>
      <c r="L96" s="23"/>
      <c r="M96" s="22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39" s="15" customFormat="1" ht="92.25" customHeight="1" x14ac:dyDescent="0.25">
      <c r="A97" s="25"/>
      <c r="B97" s="24" t="str">
        <f>B80</f>
        <v>Динаміка збільшення проведених екскурсій у плановому періоді відповідно до фактичного показника попереднього періоду</v>
      </c>
      <c r="C97" s="22"/>
      <c r="D97" s="25" t="str">
        <f>C80</f>
        <v>%</v>
      </c>
      <c r="E97" s="24" t="s">
        <v>9</v>
      </c>
      <c r="F97" s="23"/>
      <c r="G97" s="23"/>
      <c r="H97" s="23"/>
      <c r="I97" s="23"/>
      <c r="J97" s="23"/>
      <c r="K97" s="23"/>
      <c r="L97" s="23"/>
      <c r="M97" s="22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39" s="15" customFormat="1" ht="9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39" s="15" customFormat="1" ht="18.75" customHeight="1" x14ac:dyDescent="0.25">
      <c r="A99" s="20" t="s">
        <v>8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39" s="15" customFormat="1" ht="18.75" customHeight="1" x14ac:dyDescent="0.25">
      <c r="A100" s="19" t="s">
        <v>7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7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39" ht="18" customHeight="1" x14ac:dyDescent="0.25">
      <c r="A101" s="14" t="s">
        <v>6</v>
      </c>
      <c r="B101" s="14"/>
      <c r="C101" s="14"/>
      <c r="D101" s="14"/>
    </row>
    <row r="102" spans="1:39" ht="22.5" customHeight="1" x14ac:dyDescent="0.25">
      <c r="A102" s="13" t="s">
        <v>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39" ht="54" customHeight="1" x14ac:dyDescent="0.25">
      <c r="A103" s="10" t="s">
        <v>4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</row>
    <row r="104" spans="1:39" ht="9.75" customHeight="1" x14ac:dyDescent="0.25">
      <c r="A104" s="7"/>
      <c r="B104" s="7"/>
      <c r="C104" s="7"/>
      <c r="D104" s="7"/>
    </row>
    <row r="105" spans="1:39" x14ac:dyDescent="0.25">
      <c r="A105" s="4" t="s">
        <v>3</v>
      </c>
      <c r="B105" s="4"/>
      <c r="C105" s="4"/>
      <c r="D105" s="4"/>
      <c r="E105" s="4"/>
    </row>
    <row r="106" spans="1:39" ht="31.5" customHeight="1" x14ac:dyDescent="0.25">
      <c r="A106" s="4"/>
      <c r="B106" s="4"/>
      <c r="C106" s="4"/>
      <c r="D106" s="4"/>
      <c r="E106" s="4"/>
      <c r="G106" s="3"/>
      <c r="H106" s="3"/>
      <c r="J106" s="2" t="s">
        <v>2</v>
      </c>
      <c r="K106" s="2"/>
      <c r="L106" s="2"/>
      <c r="M106" s="2"/>
    </row>
    <row r="107" spans="1:39" ht="9.75" customHeight="1" x14ac:dyDescent="0.25">
      <c r="A107" s="6"/>
      <c r="B107" s="6"/>
      <c r="C107" s="6"/>
      <c r="D107" s="6"/>
      <c r="E107" s="6"/>
      <c r="J107" s="5"/>
      <c r="K107" s="5"/>
      <c r="L107" s="5"/>
      <c r="M107" s="5"/>
    </row>
    <row r="108" spans="1:39" ht="57" customHeight="1" x14ac:dyDescent="0.25">
      <c r="A108" s="4" t="s">
        <v>1</v>
      </c>
      <c r="B108" s="4"/>
      <c r="C108" s="4"/>
      <c r="D108" s="4"/>
      <c r="E108" s="4"/>
      <c r="G108" s="3"/>
      <c r="H108" s="3"/>
      <c r="J108" s="2" t="s">
        <v>0</v>
      </c>
      <c r="K108" s="2"/>
      <c r="L108" s="2"/>
      <c r="M108" s="2"/>
    </row>
  </sheetData>
  <mergeCells count="102">
    <mergeCell ref="D13:E13"/>
    <mergeCell ref="G13:K13"/>
    <mergeCell ref="L13:M13"/>
    <mergeCell ref="B11:C11"/>
    <mergeCell ref="E11:K11"/>
    <mergeCell ref="L11:M11"/>
    <mergeCell ref="B12:C12"/>
    <mergeCell ref="B43:D44"/>
    <mergeCell ref="E43:G43"/>
    <mergeCell ref="B45:D45"/>
    <mergeCell ref="B46:D46"/>
    <mergeCell ref="D12:E12"/>
    <mergeCell ref="B8:C8"/>
    <mergeCell ref="E8:K8"/>
    <mergeCell ref="B9:C9"/>
    <mergeCell ref="E9:K9"/>
    <mergeCell ref="G12:K12"/>
    <mergeCell ref="J1:M4"/>
    <mergeCell ref="A5:M5"/>
    <mergeCell ref="A6:M6"/>
    <mergeCell ref="R30:T30"/>
    <mergeCell ref="B16:M16"/>
    <mergeCell ref="B17:M17"/>
    <mergeCell ref="B20:M20"/>
    <mergeCell ref="B24:M24"/>
    <mergeCell ref="L8:M8"/>
    <mergeCell ref="L9:M9"/>
    <mergeCell ref="U30:W30"/>
    <mergeCell ref="X30:Z30"/>
    <mergeCell ref="B32:D32"/>
    <mergeCell ref="B33:D33"/>
    <mergeCell ref="A14:M14"/>
    <mergeCell ref="B10:C10"/>
    <mergeCell ref="L10:M10"/>
    <mergeCell ref="L12:M12"/>
    <mergeCell ref="E10:K10"/>
    <mergeCell ref="B13:C13"/>
    <mergeCell ref="K43:M43"/>
    <mergeCell ref="A36:M36"/>
    <mergeCell ref="B37:M37"/>
    <mergeCell ref="B38:M38"/>
    <mergeCell ref="B39:M39"/>
    <mergeCell ref="B25:M25"/>
    <mergeCell ref="K30:M30"/>
    <mergeCell ref="A41:M41"/>
    <mergeCell ref="A40:M40"/>
    <mergeCell ref="A43:A44"/>
    <mergeCell ref="C52:C53"/>
    <mergeCell ref="D52:D53"/>
    <mergeCell ref="E52:G52"/>
    <mergeCell ref="H52:J52"/>
    <mergeCell ref="B34:D34"/>
    <mergeCell ref="A30:A31"/>
    <mergeCell ref="B30:D31"/>
    <mergeCell ref="E30:G30"/>
    <mergeCell ref="H30:J30"/>
    <mergeCell ref="B47:D47"/>
    <mergeCell ref="K52:M52"/>
    <mergeCell ref="A81:M81"/>
    <mergeCell ref="B87:C87"/>
    <mergeCell ref="E87:M87"/>
    <mergeCell ref="A84:A85"/>
    <mergeCell ref="B84:C85"/>
    <mergeCell ref="D84:D85"/>
    <mergeCell ref="E84:M85"/>
    <mergeCell ref="A52:A53"/>
    <mergeCell ref="B52:B53"/>
    <mergeCell ref="A82:M82"/>
    <mergeCell ref="H43:J43"/>
    <mergeCell ref="B90:C90"/>
    <mergeCell ref="E90:M90"/>
    <mergeCell ref="B88:C88"/>
    <mergeCell ref="E88:M88"/>
    <mergeCell ref="B89:C89"/>
    <mergeCell ref="E89:M89"/>
    <mergeCell ref="B86:C86"/>
    <mergeCell ref="E86:M86"/>
    <mergeCell ref="B94:C94"/>
    <mergeCell ref="E94:M94"/>
    <mergeCell ref="B95:C95"/>
    <mergeCell ref="E95:M95"/>
    <mergeCell ref="B92:C92"/>
    <mergeCell ref="E92:M92"/>
    <mergeCell ref="B93:C93"/>
    <mergeCell ref="E93:M93"/>
    <mergeCell ref="B91:C91"/>
    <mergeCell ref="E91:M91"/>
    <mergeCell ref="A102:M102"/>
    <mergeCell ref="A103:M103"/>
    <mergeCell ref="B96:C96"/>
    <mergeCell ref="E96:M96"/>
    <mergeCell ref="B97:C97"/>
    <mergeCell ref="E97:M97"/>
    <mergeCell ref="A99:M99"/>
    <mergeCell ref="A100:M100"/>
    <mergeCell ref="A108:E108"/>
    <mergeCell ref="G108:H108"/>
    <mergeCell ref="J108:M108"/>
    <mergeCell ref="G106:H106"/>
    <mergeCell ref="J106:M106"/>
    <mergeCell ref="J107:M107"/>
    <mergeCell ref="A105:E106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1014040</vt:lpstr>
      <vt:lpstr>'1014040'!Область_друку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2025-03-14T09:57:04Z</dcterms:created>
  <dcterms:modified xsi:type="dcterms:W3CDTF">2025-03-14T09:57:22Z</dcterms:modified>
</cp:coreProperties>
</file>