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березень\1303\Звіти по паспортах культура\"/>
    </mc:Choice>
  </mc:AlternateContent>
  <bookViews>
    <workbookView xWindow="0" yWindow="0" windowWidth="28800" windowHeight="11970"/>
  </bookViews>
  <sheets>
    <sheet name="1014060" sheetId="1" r:id="rId1"/>
  </sheets>
  <definedNames>
    <definedName name="_xlnm.Print_Area" localSheetId="0">'1014060'!$A$1:$M$112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E32" i="1"/>
  <c r="F32" i="1"/>
  <c r="G32" i="1"/>
  <c r="H32" i="1"/>
  <c r="I32" i="1"/>
  <c r="G33" i="1"/>
  <c r="I33" i="1"/>
  <c r="J33" i="1" s="1"/>
  <c r="K33" i="1"/>
  <c r="K32" i="1" s="1"/>
  <c r="K46" i="1" s="1"/>
  <c r="K45" i="1" s="1"/>
  <c r="L33" i="1"/>
  <c r="L32" i="1" s="1"/>
  <c r="L46" i="1" s="1"/>
  <c r="L45" i="1" s="1"/>
  <c r="F45" i="1"/>
  <c r="H45" i="1"/>
  <c r="E46" i="1"/>
  <c r="E45" i="1" s="1"/>
  <c r="F46" i="1"/>
  <c r="G46" i="1"/>
  <c r="G45" i="1" s="1"/>
  <c r="H46" i="1"/>
  <c r="I46" i="1"/>
  <c r="I45" i="1" s="1"/>
  <c r="E55" i="1"/>
  <c r="F55" i="1"/>
  <c r="G55" i="1"/>
  <c r="H55" i="1"/>
  <c r="I55" i="1"/>
  <c r="J55" i="1"/>
  <c r="G59" i="1"/>
  <c r="J59" i="1"/>
  <c r="K59" i="1"/>
  <c r="M59" i="1"/>
  <c r="G60" i="1"/>
  <c r="H60" i="1"/>
  <c r="J60" i="1"/>
  <c r="E62" i="1"/>
  <c r="G62" i="1" s="1"/>
  <c r="H62" i="1"/>
  <c r="J62" i="1"/>
  <c r="E63" i="1"/>
  <c r="G63" i="1"/>
  <c r="H63" i="1"/>
  <c r="J63" i="1" s="1"/>
  <c r="G64" i="1"/>
  <c r="J64" i="1"/>
  <c r="E65" i="1"/>
  <c r="G65" i="1"/>
  <c r="H65" i="1"/>
  <c r="J65" i="1"/>
  <c r="E66" i="1"/>
  <c r="G66" i="1" s="1"/>
  <c r="H66" i="1"/>
  <c r="J66" i="1" s="1"/>
  <c r="G68" i="1"/>
  <c r="J68" i="1"/>
  <c r="M68" i="1" s="1"/>
  <c r="K68" i="1"/>
  <c r="L68" i="1"/>
  <c r="G69" i="1"/>
  <c r="J69" i="1"/>
  <c r="M69" i="1" s="1"/>
  <c r="K69" i="1"/>
  <c r="L69" i="1"/>
  <c r="G70" i="1"/>
  <c r="M70" i="1" s="1"/>
  <c r="J70" i="1"/>
  <c r="K70" i="1"/>
  <c r="L70" i="1"/>
  <c r="G71" i="1"/>
  <c r="J71" i="1"/>
  <c r="K71" i="1"/>
  <c r="M71" i="1"/>
  <c r="G72" i="1"/>
  <c r="H72" i="1"/>
  <c r="J72" i="1" s="1"/>
  <c r="K72" i="1"/>
  <c r="M72" i="1"/>
  <c r="G73" i="1"/>
  <c r="J73" i="1"/>
  <c r="M73" i="1" s="1"/>
  <c r="K73" i="1"/>
  <c r="H75" i="1"/>
  <c r="J75" i="1"/>
  <c r="E76" i="1"/>
  <c r="G76" i="1" s="1"/>
  <c r="H76" i="1"/>
  <c r="J76" i="1" s="1"/>
  <c r="M76" i="1" s="1"/>
  <c r="E77" i="1"/>
  <c r="G77" i="1"/>
  <c r="H77" i="1"/>
  <c r="J77" i="1" s="1"/>
  <c r="M77" i="1" s="1"/>
  <c r="E79" i="1"/>
  <c r="G79" i="1"/>
  <c r="H79" i="1"/>
  <c r="J79" i="1"/>
  <c r="M79" i="1" s="1"/>
  <c r="K79" i="1"/>
  <c r="B87" i="1"/>
  <c r="B88" i="1"/>
  <c r="B90" i="1"/>
  <c r="B91" i="1"/>
  <c r="B92" i="1"/>
  <c r="B93" i="1"/>
  <c r="B95" i="1"/>
  <c r="B96" i="1"/>
  <c r="B97" i="1"/>
  <c r="J32" i="1" l="1"/>
  <c r="J46" i="1" s="1"/>
  <c r="J45" i="1" s="1"/>
  <c r="M33" i="1"/>
  <c r="M32" i="1" s="1"/>
  <c r="M46" i="1" s="1"/>
  <c r="M45" i="1" s="1"/>
  <c r="M75" i="1"/>
  <c r="H61" i="1"/>
  <c r="J61" i="1" s="1"/>
  <c r="E61" i="1"/>
  <c r="G61" i="1" s="1"/>
  <c r="K76" i="1"/>
  <c r="K66" i="1"/>
  <c r="M66" i="1" s="1"/>
  <c r="K77" i="1"/>
  <c r="E75" i="1"/>
  <c r="G75" i="1" s="1"/>
  <c r="K75" i="1" l="1"/>
</calcChain>
</file>

<file path=xl/sharedStrings.xml><?xml version="1.0" encoding="utf-8"?>
<sst xmlns="http://schemas.openxmlformats.org/spreadsheetml/2006/main" count="199" uniqueCount="109">
  <si>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</si>
  <si>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</si>
  <si>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</si>
  <si>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</si>
  <si>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</si>
  <si>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</si>
  <si>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</si>
  <si>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>Результативні показники виконано</t>
  </si>
  <si>
    <t>9.3. Аналіз стану виконання результативних показників</t>
  </si>
  <si>
    <t>За рахунок збільшення кількості заходів</t>
  </si>
  <si>
    <t>%</t>
  </si>
  <si>
    <t>Динаміка збільшення відвідувачів в плановому періоді по відношенню до фактичного показника попереднього періоду</t>
  </si>
  <si>
    <t>якості</t>
  </si>
  <si>
    <t>Закупівля проводилась із застосуванням відкритих торгів з особливостями. Договір укладався за найменшою ціновою пропозицією</t>
  </si>
  <si>
    <t>грн</t>
  </si>
  <si>
    <t>Закупівля проводилась без застосування процедури відповідно до особливостей. Договір укладався за найменшою ціновою пропозицією</t>
  </si>
  <si>
    <t xml:space="preserve">Відхилення  у зв'язку зі зменшенням касових витрат відсоткової ставки єдиного соціального внеску по працюючим інвалідам і за рахунок зменшення  касових витрат на комунальні послуги </t>
  </si>
  <si>
    <t>ефективності</t>
  </si>
  <si>
    <t>Було укладено договір  з КП  "Хмельницькбудзамовник" на  поточний ремонт (утеплення віконних відкосів) в приміщенні ЦКД с.Масівці, на виконання заходів з енергозбереження, але виконавець робіт не виконав умови договору, тому кошти було повернуто в бюджет</t>
  </si>
  <si>
    <t>од.</t>
  </si>
  <si>
    <t>Зменшилася кількість учасників клубних формувань, у звязку із звільненням керівників гуртків у сільських клубних закладах</t>
  </si>
  <si>
    <t>осіб</t>
  </si>
  <si>
    <t>Збільшилась кількість позапланових заходів</t>
  </si>
  <si>
    <t>Збільшилась кількість заходів</t>
  </si>
  <si>
    <t>продукту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</si>
  <si>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інвалідам, за рахунок зменшення використання  енергоносіїв, також було укладено договір  з КП  "Хмельницькбудзамовник" на  поточний ремонт (утеплення віконних відкосів) в приміщенні ЦКД с.Масівці, на виконання заходів з енергозбереження, але виконавець робіт не виконав умови договору, тому кошти було повернуто в бюджет</t>
  </si>
  <si>
    <t>Зменшилася кількість клубних формувань, у звязку із звільненням керівників гуртків у сільських клубних закладах</t>
  </si>
  <si>
    <t>затрат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</si>
  <si>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</si>
  <si>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</si>
  <si>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</si>
  <si>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N з/п</t>
  </si>
  <si>
    <t>9.2. Пояснення щодо причин розбіжностей між фактичними та затвердженими результативними показниками***</t>
  </si>
  <si>
    <t>розрахунок</t>
  </si>
  <si>
    <t>грн.</t>
  </si>
  <si>
    <t>Середні витрати на виконання поточних ремонтів споруд цивільного захисту (укриття найпростішого типу)</t>
  </si>
  <si>
    <t>Середні витрати на проведення поточного ремонту на один заклад</t>
  </si>
  <si>
    <t>Середні витрати на одного відвідувача</t>
  </si>
  <si>
    <t>рішення сесії</t>
  </si>
  <si>
    <t>Кількість закладів, в яких будуть проведені поточні ремонти, в тому числі захисних споруд цивільного захисту (укриття найпростішого типу)</t>
  </si>
  <si>
    <t>Кількість закладів, в яких будуть проходити поточні ремонти</t>
  </si>
  <si>
    <t>статистичні дані</t>
  </si>
  <si>
    <t>Кількість учасників клубних формувань</t>
  </si>
  <si>
    <t>кошторис</t>
  </si>
  <si>
    <t>Плановий обсяг доходів</t>
  </si>
  <si>
    <t>Кількість  заходів, які проводять клубні заклади</t>
  </si>
  <si>
    <t>Кількість відвідувачів</t>
  </si>
  <si>
    <t>Видатки загального фонду на забезпечення діяльності палаців,будинків культури,клубів та інших закладів клубного типу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</si>
  <si>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</si>
  <si>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</si>
  <si>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</si>
  <si>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</si>
  <si>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</si>
  <si>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 xml:space="preserve">Кількість ставок всього, в т.ч. </t>
  </si>
  <si>
    <t>мережа</t>
  </si>
  <si>
    <t>у т. ч. колективи художньої творчості ( в т. ч. народні та зразкові)</t>
  </si>
  <si>
    <t>Кількість клубних формувань</t>
  </si>
  <si>
    <t>інших закладів клубного типу</t>
  </si>
  <si>
    <t>клубів</t>
  </si>
  <si>
    <t>будинків культури</t>
  </si>
  <si>
    <t>Кількість установ, у т.ч.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</si>
  <si>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</si>
  <si>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</si>
  <si>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</si>
  <si>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</si>
  <si>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</si>
  <si>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</si>
  <si>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</si>
  <si>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</si>
  <si>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</si>
  <si>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</si>
  <si>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Програма розвитку  Хмельницької міської територіальної громади  у сфері культури на 2021-2025 роки "Нова лінія культурних змін"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</si>
  <si>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</si>
  <si>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</si>
  <si>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</si>
  <si>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</si>
  <si>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Пояснення</t>
  </si>
  <si>
    <t>N
з/п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</si>
  <si>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</si>
  <si>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 xml:space="preserve"> Створення належних умов по наданню послуг з організації культурного дозвілля населення та зміцненню культурних традицій</t>
  </si>
  <si>
    <t>Напрями використання бюджетних коштів*</t>
  </si>
  <si>
    <t>7.1. Аналіз розділу "Видатки (надані кредити з бюджету) та напрями використання бюджетних коштів за бюджетною програмою"</t>
  </si>
  <si>
    <t>7. Видатки (надані кредити з бюджету) та напрями використання бюджетних коштів за бюджетною програмою</t>
  </si>
  <si>
    <t>Забезпечення організації культурного дозвілля населення і зміцнення культурних традицій</t>
  </si>
  <si>
    <t>Завдання</t>
  </si>
  <si>
    <t>6. Завдання бюджетної програми</t>
  </si>
  <si>
    <t>Надання послуг з організації культурного дозвілля населення</t>
  </si>
  <si>
    <t>5. Мета бюджетної програми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</si>
  <si>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</si>
  <si>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</si>
  <si>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</si>
  <si>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</si>
  <si>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</si>
  <si>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</si>
  <si>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</si>
  <si>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</t>
  </si>
  <si>
    <t>Забезпечення діяльності палаців і будинків культури, клубів, центрів дозвілля та інших клубних закладів</t>
  </si>
  <si>
    <t>0828</t>
  </si>
  <si>
    <t>3.</t>
  </si>
  <si>
    <t>(код за ЄДРПОУ)</t>
  </si>
  <si>
    <t>(найменування відповідального виконавця)</t>
  </si>
  <si>
    <t>Управління культури і туризму Хмельницької міської ради</t>
  </si>
  <si>
    <t>2.</t>
  </si>
  <si>
    <t>(найменування головного розпорядника коштів місцевого бюджету)</t>
  </si>
  <si>
    <t>02231293</t>
  </si>
  <si>
    <t>1.</t>
  </si>
  <si>
    <t>про виконання паспорта бюджетної програми місцевого бюджету на 01.01.2025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</si>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</sst>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₴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0" xfId="0" applyFont="1" applyFill="1"/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top"/>
    </xf>
    <xf numFmtId="0" fontId="0" fillId="2" borderId="0" xfId="0" applyFont="1" applyFill="1" applyAlignment="1"/>
    <xf numFmtId="0" fontId="2" fillId="2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0" fillId="2" borderId="0" xfId="0" applyFont="1" applyFill="1" applyAlignment="1"/>
    <xf numFmtId="0" fontId="6" fillId="2" borderId="0" xfId="0" applyFont="1" applyFill="1" applyAlignment="1"/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4" fillId="2" borderId="0" xfId="0" applyFont="1" applyFill="1" applyAlignment="1"/>
    <xf numFmtId="0" fontId="9" fillId="2" borderId="5" xfId="0" applyFont="1" applyFill="1" applyBorder="1"/>
    <xf numFmtId="0" fontId="9" fillId="2" borderId="6" xfId="0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/>
    <xf numFmtId="0" fontId="7" fillId="2" borderId="6" xfId="0" applyFont="1" applyFill="1" applyBorder="1" applyAlignment="1"/>
    <xf numFmtId="0" fontId="5" fillId="2" borderId="7" xfId="0" applyFont="1" applyFill="1" applyBorder="1" applyAlignment="1">
      <alignment vertical="center" wrapText="1"/>
    </xf>
    <xf numFmtId="164" fontId="5" fillId="2" borderId="7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7" fillId="2" borderId="5" xfId="0" applyFont="1" applyFill="1" applyBorder="1"/>
    <xf numFmtId="0" fontId="7" fillId="2" borderId="6" xfId="0" applyFont="1" applyFill="1" applyBorder="1"/>
    <xf numFmtId="0" fontId="5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6" xfId="0" applyFont="1" applyFill="1" applyBorder="1"/>
    <xf numFmtId="0" fontId="7" fillId="2" borderId="17" xfId="0" applyFont="1" applyFill="1" applyBorder="1"/>
    <xf numFmtId="0" fontId="7" fillId="2" borderId="18" xfId="0" applyFont="1" applyFill="1" applyBorder="1"/>
    <xf numFmtId="0" fontId="5" fillId="2" borderId="1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165" fontId="10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65" fontId="5" fillId="2" borderId="11" xfId="0" applyNumberFormat="1" applyFont="1" applyFill="1" applyBorder="1" applyAlignment="1">
      <alignment horizontal="center" vertical="center" wrapText="1"/>
    </xf>
    <xf numFmtId="165" fontId="10" fillId="2" borderId="11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1" fontId="10" fillId="2" borderId="11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2" fontId="10" fillId="2" borderId="11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12" fillId="2" borderId="0" xfId="0" applyFont="1" applyFill="1" applyAlignment="1"/>
    <xf numFmtId="0" fontId="12" fillId="2" borderId="20" xfId="0" applyFont="1" applyFill="1" applyBorder="1" applyAlignment="1"/>
    <xf numFmtId="0" fontId="13" fillId="2" borderId="20" xfId="0" applyFont="1" applyFill="1" applyBorder="1" applyAlignment="1">
      <alignment horizontal="center" vertical="top" wrapText="1"/>
    </xf>
    <xf numFmtId="0" fontId="12" fillId="2" borderId="20" xfId="0" applyFont="1" applyFill="1" applyBorder="1" applyAlignment="1">
      <alignment wrapText="1"/>
    </xf>
    <xf numFmtId="0" fontId="13" fillId="2" borderId="20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/>
    <xf numFmtId="0" fontId="0" fillId="2" borderId="0" xfId="0" applyFill="1" applyAlignment="1">
      <alignment wrapText="1"/>
    </xf>
    <xf numFmtId="49" fontId="4" fillId="2" borderId="0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0" fillId="2" borderId="0" xfId="0" applyFill="1" applyAlignment="1"/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20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 vertical="top"/>
    </xf>
    <xf numFmtId="0" fontId="12" fillId="2" borderId="20" xfId="0" applyFont="1" applyFill="1" applyBorder="1" applyAlignment="1">
      <alignment vertical="top" wrapText="1"/>
    </xf>
    <xf numFmtId="0" fontId="14" fillId="2" borderId="0" xfId="0" applyFont="1" applyFill="1" applyAlignment="1">
      <alignment horizontal="center" vertical="center"/>
    </xf>
    <xf numFmtId="0" fontId="12" fillId="2" borderId="20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49" fontId="4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12"/>
  <sheetViews>
    <sheetView tabSelected="1" zoomScaleNormal="100" workbookViewId="0">
      <selection activeCell="O12" sqref="O12"/>
    </sheetView>
  </sheetViews>
  <sheetFormatPr defaultRowHeight="15.75" x14ac:dyDescent="0.25"/>
  <cols>
    <col min="1" max="1" width="4.42578125" style="1" customWidth="1"/>
    <col min="2" max="2" width="13.5703125" style="1" customWidth="1"/>
    <col min="3" max="3" width="10" style="1" customWidth="1"/>
    <col min="4" max="4" width="9.5703125" style="1" customWidth="1"/>
    <col min="5" max="5" width="13.140625" style="1" customWidth="1"/>
    <col min="6" max="6" width="12.140625" style="1" customWidth="1"/>
    <col min="7" max="7" width="13" style="1" customWidth="1"/>
    <col min="8" max="8" width="13.5703125" style="1" customWidth="1"/>
    <col min="9" max="9" width="12.140625" style="1" customWidth="1"/>
    <col min="10" max="10" width="13.42578125" style="1" customWidth="1"/>
    <col min="11" max="11" width="11.28515625" style="1" customWidth="1"/>
    <col min="12" max="13" width="12.140625" style="1" customWidth="1"/>
    <col min="14" max="16384" width="9.140625" style="1"/>
  </cols>
  <sheetData>
    <row r="1" spans="1:13" ht="15.75" customHeight="1" x14ac:dyDescent="0.25">
      <c r="J1" s="131" t="s">
        <v>108</v>
      </c>
      <c r="K1" s="131"/>
      <c r="L1" s="131"/>
      <c r="M1" s="131"/>
    </row>
    <row r="2" spans="1:13" x14ac:dyDescent="0.25">
      <c r="J2" s="131"/>
      <c r="K2" s="131"/>
      <c r="L2" s="131"/>
      <c r="M2" s="131"/>
    </row>
    <row r="3" spans="1:13" x14ac:dyDescent="0.25">
      <c r="J3" s="131"/>
      <c r="K3" s="131"/>
      <c r="L3" s="131"/>
      <c r="M3" s="131"/>
    </row>
    <row r="4" spans="1:13" x14ac:dyDescent="0.25">
      <c r="J4" s="131"/>
      <c r="K4" s="131"/>
      <c r="L4" s="131"/>
      <c r="M4" s="131"/>
    </row>
    <row r="5" spans="1:13" x14ac:dyDescent="0.25">
      <c r="A5" s="130" t="s">
        <v>107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x14ac:dyDescent="0.25">
      <c r="A6" s="130" t="s">
        <v>106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1:13" x14ac:dyDescent="0.25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</row>
    <row r="8" spans="1:13" ht="15.75" customHeight="1" x14ac:dyDescent="0.25">
      <c r="A8" s="114" t="s">
        <v>105</v>
      </c>
      <c r="B8" s="113">
        <v>1000000</v>
      </c>
      <c r="C8" s="127"/>
      <c r="D8" s="126"/>
      <c r="E8" s="125" t="s">
        <v>101</v>
      </c>
      <c r="F8" s="124"/>
      <c r="G8" s="124"/>
      <c r="H8" s="124"/>
      <c r="I8" s="123"/>
      <c r="J8" s="123"/>
      <c r="K8" s="123"/>
      <c r="L8" s="129" t="s">
        <v>104</v>
      </c>
      <c r="M8" s="128"/>
    </row>
    <row r="9" spans="1:13" s="115" customFormat="1" ht="33" customHeight="1" x14ac:dyDescent="0.2">
      <c r="A9" s="119"/>
      <c r="B9" s="100" t="s">
        <v>94</v>
      </c>
      <c r="C9" s="120"/>
      <c r="D9" s="119"/>
      <c r="E9" s="100" t="s">
        <v>103</v>
      </c>
      <c r="F9" s="118"/>
      <c r="G9" s="118"/>
      <c r="H9" s="118"/>
      <c r="I9" s="101"/>
      <c r="J9" s="101"/>
      <c r="K9" s="101"/>
      <c r="L9" s="117" t="s">
        <v>99</v>
      </c>
      <c r="M9" s="116"/>
    </row>
    <row r="10" spans="1:13" ht="15.75" customHeight="1" x14ac:dyDescent="0.25">
      <c r="A10" s="114" t="s">
        <v>102</v>
      </c>
      <c r="B10" s="113">
        <v>1000000</v>
      </c>
      <c r="C10" s="127"/>
      <c r="D10" s="126"/>
      <c r="E10" s="125" t="s">
        <v>101</v>
      </c>
      <c r="F10" s="124"/>
      <c r="G10" s="124"/>
      <c r="H10" s="124"/>
      <c r="I10" s="123"/>
      <c r="J10" s="123"/>
      <c r="K10" s="123"/>
      <c r="L10" s="122" t="str">
        <f>L8</f>
        <v>02231293</v>
      </c>
      <c r="M10" s="121"/>
    </row>
    <row r="11" spans="1:13" s="115" customFormat="1" ht="36" customHeight="1" x14ac:dyDescent="0.2">
      <c r="A11" s="119"/>
      <c r="B11" s="100" t="s">
        <v>94</v>
      </c>
      <c r="C11" s="120"/>
      <c r="D11" s="119"/>
      <c r="E11" s="100" t="s">
        <v>100</v>
      </c>
      <c r="F11" s="118"/>
      <c r="G11" s="118"/>
      <c r="H11" s="118"/>
      <c r="I11" s="101"/>
      <c r="J11" s="101"/>
      <c r="K11" s="101"/>
      <c r="L11" s="117" t="s">
        <v>99</v>
      </c>
      <c r="M11" s="116"/>
    </row>
    <row r="12" spans="1:13" s="105" customFormat="1" ht="38.25" customHeight="1" x14ac:dyDescent="0.25">
      <c r="A12" s="114" t="s">
        <v>98</v>
      </c>
      <c r="B12" s="113">
        <v>1014060</v>
      </c>
      <c r="C12" s="8"/>
      <c r="D12" s="113">
        <v>4060</v>
      </c>
      <c r="E12" s="112"/>
      <c r="F12" s="111" t="s">
        <v>97</v>
      </c>
      <c r="G12" s="110" t="s">
        <v>96</v>
      </c>
      <c r="H12" s="109"/>
      <c r="I12" s="108"/>
      <c r="J12" s="108"/>
      <c r="K12" s="108"/>
      <c r="L12" s="107" t="s">
        <v>95</v>
      </c>
      <c r="M12" s="106"/>
    </row>
    <row r="13" spans="1:13" s="98" customFormat="1" ht="71.25" customHeight="1" x14ac:dyDescent="0.25">
      <c r="A13" s="104"/>
      <c r="B13" s="100" t="s">
        <v>94</v>
      </c>
      <c r="C13" s="101"/>
      <c r="D13" s="100" t="s">
        <v>93</v>
      </c>
      <c r="E13" s="103"/>
      <c r="F13" s="102" t="s">
        <v>92</v>
      </c>
      <c r="G13" s="100" t="s">
        <v>91</v>
      </c>
      <c r="H13" s="100"/>
      <c r="I13" s="101"/>
      <c r="J13" s="101"/>
      <c r="K13" s="101"/>
      <c r="L13" s="100" t="s">
        <v>90</v>
      </c>
      <c r="M13" s="99"/>
    </row>
    <row r="14" spans="1:13" ht="19.5" customHeight="1" x14ac:dyDescent="0.25">
      <c r="A14" s="97" t="s">
        <v>89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3" x14ac:dyDescent="0.25">
      <c r="A15" s="14"/>
    </row>
    <row r="16" spans="1:13" ht="31.5" x14ac:dyDescent="0.25">
      <c r="A16" s="43" t="s">
        <v>77</v>
      </c>
      <c r="B16" s="78" t="s">
        <v>88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</row>
    <row r="17" spans="1:16" ht="38.25" customHeight="1" x14ac:dyDescent="0.25">
      <c r="A17" s="43"/>
      <c r="B17" s="93" t="s">
        <v>83</v>
      </c>
      <c r="C17" s="92"/>
      <c r="D17" s="92"/>
      <c r="E17" s="92"/>
      <c r="F17" s="92"/>
      <c r="G17" s="92"/>
      <c r="H17" s="91"/>
      <c r="I17" s="91"/>
      <c r="J17" s="91"/>
      <c r="K17" s="91"/>
      <c r="L17" s="91"/>
      <c r="M17" s="90"/>
    </row>
    <row r="18" spans="1:16" x14ac:dyDescent="0.25">
      <c r="A18" s="14"/>
    </row>
    <row r="19" spans="1:16" x14ac:dyDescent="0.25">
      <c r="A19" s="13" t="s">
        <v>87</v>
      </c>
    </row>
    <row r="20" spans="1:16" ht="35.25" customHeight="1" x14ac:dyDescent="0.25">
      <c r="A20" s="13"/>
      <c r="B20" s="96" t="s">
        <v>86</v>
      </c>
      <c r="C20" s="95"/>
      <c r="D20" s="95"/>
      <c r="E20" s="95"/>
      <c r="F20" s="95"/>
      <c r="G20" s="95"/>
      <c r="H20" s="94"/>
      <c r="I20" s="94"/>
      <c r="J20" s="94"/>
      <c r="K20" s="94"/>
      <c r="L20" s="94"/>
      <c r="M20" s="94"/>
    </row>
    <row r="21" spans="1:16" x14ac:dyDescent="0.25">
      <c r="A21" s="13" t="s">
        <v>85</v>
      </c>
    </row>
    <row r="22" spans="1:16" x14ac:dyDescent="0.25">
      <c r="A22" s="14"/>
    </row>
    <row r="23" spans="1:16" ht="32.25" customHeight="1" x14ac:dyDescent="0.25">
      <c r="A23" s="43" t="s">
        <v>77</v>
      </c>
      <c r="B23" s="78" t="s">
        <v>84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</row>
    <row r="24" spans="1:16" ht="39.75" customHeight="1" x14ac:dyDescent="0.25">
      <c r="A24" s="43"/>
      <c r="B24" s="93" t="s">
        <v>83</v>
      </c>
      <c r="C24" s="92"/>
      <c r="D24" s="92"/>
      <c r="E24" s="92"/>
      <c r="F24" s="92"/>
      <c r="G24" s="92"/>
      <c r="H24" s="91"/>
      <c r="I24" s="91"/>
      <c r="J24" s="91"/>
      <c r="K24" s="91"/>
      <c r="L24" s="91"/>
      <c r="M24" s="90"/>
    </row>
    <row r="25" spans="1:16" x14ac:dyDescent="0.25">
      <c r="A25" s="14"/>
    </row>
    <row r="26" spans="1:16" x14ac:dyDescent="0.25">
      <c r="A26" s="13" t="s">
        <v>82</v>
      </c>
    </row>
    <row r="27" spans="1:16" s="15" customFormat="1" ht="15.75" customHeight="1" x14ac:dyDescent="0.25">
      <c r="A27" s="16" t="s">
        <v>81</v>
      </c>
      <c r="B27" s="85"/>
      <c r="C27" s="16"/>
      <c r="D27" s="16"/>
      <c r="E27" s="16"/>
      <c r="F27" s="16"/>
      <c r="G27" s="16"/>
      <c r="H27" s="16"/>
      <c r="I27" s="16"/>
      <c r="J27" s="16"/>
      <c r="K27" s="16"/>
      <c r="L27" s="85"/>
      <c r="M27" s="16"/>
      <c r="N27" s="16"/>
      <c r="O27" s="16"/>
      <c r="P27" s="16"/>
    </row>
    <row r="28" spans="1:16" x14ac:dyDescent="0.25">
      <c r="A28" s="14"/>
      <c r="M28" s="85" t="s">
        <v>74</v>
      </c>
    </row>
    <row r="29" spans="1:16" ht="42" customHeight="1" x14ac:dyDescent="0.25">
      <c r="A29" s="78" t="s">
        <v>77</v>
      </c>
      <c r="B29" s="78" t="s">
        <v>80</v>
      </c>
      <c r="C29" s="78"/>
      <c r="D29" s="78"/>
      <c r="E29" s="78" t="s">
        <v>66</v>
      </c>
      <c r="F29" s="78"/>
      <c r="G29" s="78"/>
      <c r="H29" s="78" t="s">
        <v>72</v>
      </c>
      <c r="I29" s="78"/>
      <c r="J29" s="78"/>
      <c r="K29" s="78" t="s">
        <v>64</v>
      </c>
      <c r="L29" s="78"/>
      <c r="M29" s="78"/>
      <c r="N29" s="89"/>
      <c r="O29" s="89"/>
      <c r="P29" s="89"/>
    </row>
    <row r="30" spans="1:16" ht="33" customHeight="1" x14ac:dyDescent="0.25">
      <c r="A30" s="78"/>
      <c r="B30" s="78"/>
      <c r="C30" s="78"/>
      <c r="D30" s="78"/>
      <c r="E30" s="43" t="s">
        <v>63</v>
      </c>
      <c r="F30" s="43" t="s">
        <v>62</v>
      </c>
      <c r="G30" s="43" t="s">
        <v>61</v>
      </c>
      <c r="H30" s="43" t="s">
        <v>63</v>
      </c>
      <c r="I30" s="43" t="s">
        <v>62</v>
      </c>
      <c r="J30" s="43" t="s">
        <v>61</v>
      </c>
      <c r="K30" s="43" t="s">
        <v>63</v>
      </c>
      <c r="L30" s="43" t="s">
        <v>62</v>
      </c>
      <c r="M30" s="43" t="s">
        <v>61</v>
      </c>
      <c r="N30" s="58"/>
      <c r="O30" s="58"/>
      <c r="P30" s="58"/>
    </row>
    <row r="31" spans="1:16" x14ac:dyDescent="0.25">
      <c r="A31" s="43">
        <v>1</v>
      </c>
      <c r="B31" s="78">
        <v>2</v>
      </c>
      <c r="C31" s="78"/>
      <c r="D31" s="78"/>
      <c r="E31" s="43">
        <v>3</v>
      </c>
      <c r="F31" s="43">
        <v>4</v>
      </c>
      <c r="G31" s="43">
        <v>5</v>
      </c>
      <c r="H31" s="43">
        <v>6</v>
      </c>
      <c r="I31" s="43">
        <v>7</v>
      </c>
      <c r="J31" s="43">
        <v>8</v>
      </c>
      <c r="K31" s="43">
        <v>9</v>
      </c>
      <c r="L31" s="43">
        <v>10</v>
      </c>
      <c r="M31" s="43">
        <v>11</v>
      </c>
      <c r="N31" s="58"/>
      <c r="O31" s="58"/>
      <c r="P31" s="58"/>
    </row>
    <row r="32" spans="1:16" ht="30.75" customHeight="1" x14ac:dyDescent="0.25">
      <c r="A32" s="43"/>
      <c r="B32" s="78" t="s">
        <v>70</v>
      </c>
      <c r="C32" s="78"/>
      <c r="D32" s="78"/>
      <c r="E32" s="69">
        <f>E33</f>
        <v>21840907</v>
      </c>
      <c r="F32" s="69">
        <f>F33</f>
        <v>762000</v>
      </c>
      <c r="G32" s="69">
        <f>G33</f>
        <v>22602907</v>
      </c>
      <c r="H32" s="69">
        <f>H33</f>
        <v>21476160.670000002</v>
      </c>
      <c r="I32" s="69">
        <f>I33</f>
        <v>498066.81</v>
      </c>
      <c r="J32" s="69">
        <f>J33</f>
        <v>21974227.48</v>
      </c>
      <c r="K32" s="69">
        <f>K33</f>
        <v>-364746.32999999821</v>
      </c>
      <c r="L32" s="69">
        <f>L33</f>
        <v>-263933.19</v>
      </c>
      <c r="M32" s="69">
        <f>M33</f>
        <v>-628679.51999999955</v>
      </c>
      <c r="N32" s="58"/>
      <c r="O32" s="58"/>
      <c r="P32" s="58"/>
    </row>
    <row r="33" spans="1:16" ht="75.75" customHeight="1" x14ac:dyDescent="0.25">
      <c r="A33" s="43"/>
      <c r="B33" s="78" t="s">
        <v>79</v>
      </c>
      <c r="C33" s="78"/>
      <c r="D33" s="78"/>
      <c r="E33" s="65">
        <v>21840907</v>
      </c>
      <c r="F33" s="43">
        <v>762000</v>
      </c>
      <c r="G33" s="69">
        <f>E33+F33</f>
        <v>22602907</v>
      </c>
      <c r="H33" s="43">
        <v>21476160.670000002</v>
      </c>
      <c r="I33" s="43">
        <f>498066.81</f>
        <v>498066.81</v>
      </c>
      <c r="J33" s="43">
        <f>H33+I33</f>
        <v>21974227.48</v>
      </c>
      <c r="K33" s="69">
        <f>H33-E33</f>
        <v>-364746.32999999821</v>
      </c>
      <c r="L33" s="43">
        <f>I33-F33</f>
        <v>-263933.19</v>
      </c>
      <c r="M33" s="43">
        <f>J33-G33</f>
        <v>-628679.51999999955</v>
      </c>
      <c r="N33" s="58"/>
      <c r="O33" s="58"/>
      <c r="P33" s="58"/>
    </row>
    <row r="34" spans="1:16" ht="45.75" customHeight="1" x14ac:dyDescent="0.25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1:16" ht="43.5" customHeight="1" x14ac:dyDescent="0.25">
      <c r="A35" s="88" t="s">
        <v>78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8"/>
      <c r="O35" s="58"/>
      <c r="P35" s="58"/>
    </row>
    <row r="36" spans="1:16" ht="33" customHeight="1" x14ac:dyDescent="0.25">
      <c r="A36" s="25" t="s">
        <v>77</v>
      </c>
      <c r="B36" s="47" t="s">
        <v>76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5"/>
      <c r="N36" s="58"/>
      <c r="O36" s="58"/>
      <c r="P36" s="58"/>
    </row>
    <row r="37" spans="1:16" ht="20.25" customHeight="1" x14ac:dyDescent="0.25">
      <c r="A37" s="25">
        <v>1</v>
      </c>
      <c r="B37" s="47">
        <v>2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5"/>
      <c r="N37" s="58"/>
      <c r="O37" s="58"/>
      <c r="P37" s="58"/>
    </row>
    <row r="38" spans="1:16" ht="76.5" customHeight="1" x14ac:dyDescent="0.25">
      <c r="A38" s="87"/>
      <c r="B38" s="24" t="s">
        <v>25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2"/>
      <c r="N38" s="58"/>
      <c r="O38" s="58"/>
      <c r="P38" s="58"/>
    </row>
    <row r="39" spans="1:16" ht="18.75" customHeight="1" x14ac:dyDescent="0.25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</row>
    <row r="40" spans="1:16" ht="33" customHeight="1" x14ac:dyDescent="0.25">
      <c r="A40" s="20" t="s">
        <v>75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6" x14ac:dyDescent="0.25">
      <c r="A41" s="14"/>
      <c r="M41" s="85" t="s">
        <v>74</v>
      </c>
    </row>
    <row r="42" spans="1:16" ht="31.5" customHeight="1" x14ac:dyDescent="0.25">
      <c r="A42" s="78" t="s">
        <v>31</v>
      </c>
      <c r="B42" s="78" t="s">
        <v>73</v>
      </c>
      <c r="C42" s="78"/>
      <c r="D42" s="78"/>
      <c r="E42" s="78" t="s">
        <v>66</v>
      </c>
      <c r="F42" s="78"/>
      <c r="G42" s="78"/>
      <c r="H42" s="78" t="s">
        <v>72</v>
      </c>
      <c r="I42" s="78"/>
      <c r="J42" s="78"/>
      <c r="K42" s="78" t="s">
        <v>64</v>
      </c>
      <c r="L42" s="78"/>
      <c r="M42" s="78"/>
    </row>
    <row r="43" spans="1:16" ht="54.75" customHeight="1" x14ac:dyDescent="0.25">
      <c r="A43" s="78"/>
      <c r="B43" s="78"/>
      <c r="C43" s="78"/>
      <c r="D43" s="78"/>
      <c r="E43" s="43" t="s">
        <v>63</v>
      </c>
      <c r="F43" s="43" t="s">
        <v>62</v>
      </c>
      <c r="G43" s="43" t="s">
        <v>61</v>
      </c>
      <c r="H43" s="43" t="s">
        <v>63</v>
      </c>
      <c r="I43" s="43" t="s">
        <v>62</v>
      </c>
      <c r="J43" s="43" t="s">
        <v>61</v>
      </c>
      <c r="K43" s="43" t="s">
        <v>63</v>
      </c>
      <c r="L43" s="43" t="s">
        <v>62</v>
      </c>
      <c r="M43" s="43" t="s">
        <v>61</v>
      </c>
    </row>
    <row r="44" spans="1:16" ht="27.75" customHeight="1" x14ac:dyDescent="0.25">
      <c r="A44" s="43">
        <v>1</v>
      </c>
      <c r="B44" s="78">
        <v>2</v>
      </c>
      <c r="C44" s="78"/>
      <c r="D44" s="78"/>
      <c r="E44" s="43">
        <v>3</v>
      </c>
      <c r="F44" s="43">
        <v>4</v>
      </c>
      <c r="G44" s="43">
        <v>5</v>
      </c>
      <c r="H44" s="43">
        <v>6</v>
      </c>
      <c r="I44" s="43">
        <v>7</v>
      </c>
      <c r="J44" s="43">
        <v>8</v>
      </c>
      <c r="K44" s="43">
        <v>9</v>
      </c>
      <c r="L44" s="43">
        <v>10</v>
      </c>
      <c r="M44" s="43">
        <v>11</v>
      </c>
    </row>
    <row r="45" spans="1:16" ht="80.25" customHeight="1" x14ac:dyDescent="0.25">
      <c r="A45" s="43"/>
      <c r="B45" s="19" t="s">
        <v>71</v>
      </c>
      <c r="C45" s="84"/>
      <c r="D45" s="83"/>
      <c r="E45" s="69">
        <f>E46</f>
        <v>21840907</v>
      </c>
      <c r="F45" s="69">
        <f>F46</f>
        <v>762000</v>
      </c>
      <c r="G45" s="69">
        <f>G46</f>
        <v>22602907</v>
      </c>
      <c r="H45" s="69">
        <f>H46</f>
        <v>21476160.670000002</v>
      </c>
      <c r="I45" s="69">
        <f>I46</f>
        <v>498066.81</v>
      </c>
      <c r="J45" s="69">
        <f>J46</f>
        <v>21974227.48</v>
      </c>
      <c r="K45" s="69">
        <f>K46</f>
        <v>-364746.32999999821</v>
      </c>
      <c r="L45" s="69">
        <f>L46</f>
        <v>-263933.19</v>
      </c>
      <c r="M45" s="69">
        <f>M46</f>
        <v>-628679.51999999955</v>
      </c>
    </row>
    <row r="46" spans="1:16" ht="33" customHeight="1" x14ac:dyDescent="0.25">
      <c r="A46" s="43"/>
      <c r="B46" s="82" t="s">
        <v>70</v>
      </c>
      <c r="C46" s="81"/>
      <c r="D46" s="80"/>
      <c r="E46" s="69">
        <f>E32</f>
        <v>21840907</v>
      </c>
      <c r="F46" s="69">
        <f>F32</f>
        <v>762000</v>
      </c>
      <c r="G46" s="69">
        <f>G32</f>
        <v>22602907</v>
      </c>
      <c r="H46" s="69">
        <f>H32</f>
        <v>21476160.670000002</v>
      </c>
      <c r="I46" s="69">
        <f>I32</f>
        <v>498066.81</v>
      </c>
      <c r="J46" s="69">
        <f>J32</f>
        <v>21974227.48</v>
      </c>
      <c r="K46" s="69">
        <f>K32</f>
        <v>-364746.32999999821</v>
      </c>
      <c r="L46" s="69">
        <f>L32</f>
        <v>-263933.19</v>
      </c>
      <c r="M46" s="69">
        <f>M32</f>
        <v>-628679.51999999955</v>
      </c>
    </row>
    <row r="47" spans="1:16" x14ac:dyDescent="0.25">
      <c r="A47" s="14"/>
    </row>
    <row r="48" spans="1:16" x14ac:dyDescent="0.25">
      <c r="A48" s="13" t="s">
        <v>69</v>
      </c>
    </row>
    <row r="49" spans="1:16" s="15" customFormat="1" ht="15.75" customHeight="1" x14ac:dyDescent="0.25">
      <c r="A49" s="79" t="s">
        <v>68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x14ac:dyDescent="0.25">
      <c r="A50" s="14"/>
    </row>
    <row r="51" spans="1:16" ht="48.75" customHeight="1" x14ac:dyDescent="0.25">
      <c r="A51" s="78" t="s">
        <v>31</v>
      </c>
      <c r="B51" s="78" t="s">
        <v>30</v>
      </c>
      <c r="C51" s="78" t="s">
        <v>29</v>
      </c>
      <c r="D51" s="78" t="s">
        <v>67</v>
      </c>
      <c r="E51" s="78" t="s">
        <v>66</v>
      </c>
      <c r="F51" s="78"/>
      <c r="G51" s="78"/>
      <c r="H51" s="78" t="s">
        <v>65</v>
      </c>
      <c r="I51" s="78"/>
      <c r="J51" s="78"/>
      <c r="K51" s="78" t="s">
        <v>64</v>
      </c>
      <c r="L51" s="78"/>
      <c r="M51" s="78"/>
    </row>
    <row r="52" spans="1:16" ht="39" customHeight="1" x14ac:dyDescent="0.25">
      <c r="A52" s="78"/>
      <c r="B52" s="78"/>
      <c r="C52" s="78"/>
      <c r="D52" s="78"/>
      <c r="E52" s="43" t="s">
        <v>63</v>
      </c>
      <c r="F52" s="43" t="s">
        <v>62</v>
      </c>
      <c r="G52" s="43" t="s">
        <v>61</v>
      </c>
      <c r="H52" s="43" t="s">
        <v>63</v>
      </c>
      <c r="I52" s="43" t="s">
        <v>62</v>
      </c>
      <c r="J52" s="43" t="s">
        <v>61</v>
      </c>
      <c r="K52" s="43" t="s">
        <v>63</v>
      </c>
      <c r="L52" s="43" t="s">
        <v>62</v>
      </c>
      <c r="M52" s="43" t="s">
        <v>61</v>
      </c>
    </row>
    <row r="53" spans="1:16" x14ac:dyDescent="0.25">
      <c r="A53" s="43">
        <v>1</v>
      </c>
      <c r="B53" s="43">
        <v>2</v>
      </c>
      <c r="C53" s="43">
        <v>3</v>
      </c>
      <c r="D53" s="43">
        <v>4</v>
      </c>
      <c r="E53" s="43">
        <v>5</v>
      </c>
      <c r="F53" s="43">
        <v>6</v>
      </c>
      <c r="G53" s="43">
        <v>7</v>
      </c>
      <c r="H53" s="43">
        <v>8</v>
      </c>
      <c r="I53" s="43">
        <v>9</v>
      </c>
      <c r="J53" s="43">
        <v>10</v>
      </c>
      <c r="K53" s="43">
        <v>11</v>
      </c>
      <c r="L53" s="43">
        <v>12</v>
      </c>
      <c r="M53" s="43">
        <v>13</v>
      </c>
    </row>
    <row r="54" spans="1:16" ht="21" customHeight="1" x14ac:dyDescent="0.25">
      <c r="A54" s="64">
        <v>1</v>
      </c>
      <c r="B54" s="77" t="s">
        <v>27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</row>
    <row r="55" spans="1:16" ht="47.25" x14ac:dyDescent="0.25">
      <c r="A55" s="43"/>
      <c r="B55" s="76" t="s">
        <v>60</v>
      </c>
      <c r="C55" s="43" t="s">
        <v>19</v>
      </c>
      <c r="D55" s="43" t="s">
        <v>54</v>
      </c>
      <c r="E55" s="43">
        <f>E56+E57+E58</f>
        <v>15</v>
      </c>
      <c r="F55" s="43">
        <f>F56+F57+F58</f>
        <v>15</v>
      </c>
      <c r="G55" s="43">
        <f>G56+G57+G58</f>
        <v>15</v>
      </c>
      <c r="H55" s="43">
        <f>H56+H57+H58</f>
        <v>15</v>
      </c>
      <c r="I55" s="43">
        <f>I56+I57+I58</f>
        <v>15</v>
      </c>
      <c r="J55" s="43">
        <f>J56+J57+J58</f>
        <v>15</v>
      </c>
      <c r="K55" s="43"/>
      <c r="L55" s="43"/>
      <c r="M55" s="43"/>
    </row>
    <row r="56" spans="1:16" ht="31.5" x14ac:dyDescent="0.25">
      <c r="A56" s="43"/>
      <c r="B56" s="73" t="s">
        <v>59</v>
      </c>
      <c r="C56" s="43" t="s">
        <v>19</v>
      </c>
      <c r="D56" s="43" t="s">
        <v>54</v>
      </c>
      <c r="E56" s="43">
        <v>1</v>
      </c>
      <c r="F56" s="43">
        <v>1</v>
      </c>
      <c r="G56" s="43">
        <v>1</v>
      </c>
      <c r="H56" s="43">
        <v>1</v>
      </c>
      <c r="I56" s="43">
        <v>1</v>
      </c>
      <c r="J56" s="43">
        <v>1</v>
      </c>
      <c r="K56" s="43"/>
      <c r="L56" s="43"/>
      <c r="M56" s="43"/>
    </row>
    <row r="57" spans="1:16" ht="21.75" customHeight="1" x14ac:dyDescent="0.25">
      <c r="A57" s="43"/>
      <c r="B57" s="63" t="s">
        <v>58</v>
      </c>
      <c r="C57" s="43" t="s">
        <v>19</v>
      </c>
      <c r="D57" s="43" t="s">
        <v>54</v>
      </c>
      <c r="E57" s="43">
        <v>1</v>
      </c>
      <c r="F57" s="43">
        <v>1</v>
      </c>
      <c r="G57" s="43">
        <v>1</v>
      </c>
      <c r="H57" s="43">
        <v>1</v>
      </c>
      <c r="I57" s="43">
        <v>1</v>
      </c>
      <c r="J57" s="43">
        <v>1</v>
      </c>
      <c r="K57" s="43"/>
      <c r="L57" s="43"/>
      <c r="M57" s="43"/>
    </row>
    <row r="58" spans="1:16" ht="63" x14ac:dyDescent="0.25">
      <c r="A58" s="43"/>
      <c r="B58" s="63" t="s">
        <v>57</v>
      </c>
      <c r="C58" s="43" t="s">
        <v>19</v>
      </c>
      <c r="D58" s="43" t="s">
        <v>54</v>
      </c>
      <c r="E58" s="43">
        <v>13</v>
      </c>
      <c r="F58" s="43">
        <v>13</v>
      </c>
      <c r="G58" s="43">
        <v>13</v>
      </c>
      <c r="H58" s="43">
        <v>13</v>
      </c>
      <c r="I58" s="43">
        <v>13</v>
      </c>
      <c r="J58" s="43">
        <v>13</v>
      </c>
      <c r="K58" s="43"/>
      <c r="L58" s="43"/>
      <c r="M58" s="43"/>
    </row>
    <row r="59" spans="1:16" ht="47.25" x14ac:dyDescent="0.25">
      <c r="A59" s="43"/>
      <c r="B59" s="63" t="s">
        <v>56</v>
      </c>
      <c r="C59" s="43" t="s">
        <v>19</v>
      </c>
      <c r="D59" s="43" t="s">
        <v>54</v>
      </c>
      <c r="E59" s="43">
        <v>111</v>
      </c>
      <c r="F59" s="43"/>
      <c r="G59" s="43">
        <f>E59</f>
        <v>111</v>
      </c>
      <c r="H59" s="43">
        <v>107</v>
      </c>
      <c r="I59" s="43"/>
      <c r="J59" s="43">
        <f>H59</f>
        <v>107</v>
      </c>
      <c r="K59" s="43">
        <f>H59-E59</f>
        <v>-4</v>
      </c>
      <c r="L59" s="43"/>
      <c r="M59" s="43">
        <f>K59</f>
        <v>-4</v>
      </c>
    </row>
    <row r="60" spans="1:16" ht="94.5" x14ac:dyDescent="0.25">
      <c r="A60" s="43"/>
      <c r="B60" s="63" t="s">
        <v>55</v>
      </c>
      <c r="C60" s="43" t="s">
        <v>19</v>
      </c>
      <c r="D60" s="43" t="s">
        <v>54</v>
      </c>
      <c r="E60" s="43">
        <v>66</v>
      </c>
      <c r="F60" s="43"/>
      <c r="G60" s="43">
        <f>E60</f>
        <v>66</v>
      </c>
      <c r="H60" s="43">
        <f>66</f>
        <v>66</v>
      </c>
      <c r="I60" s="43"/>
      <c r="J60" s="43">
        <f>H60</f>
        <v>66</v>
      </c>
      <c r="K60" s="43"/>
      <c r="L60" s="43"/>
      <c r="M60" s="43"/>
    </row>
    <row r="61" spans="1:16" ht="54" customHeight="1" x14ac:dyDescent="0.25">
      <c r="A61" s="43"/>
      <c r="B61" s="76" t="s">
        <v>53</v>
      </c>
      <c r="C61" s="43" t="s">
        <v>19</v>
      </c>
      <c r="D61" s="43" t="s">
        <v>48</v>
      </c>
      <c r="E61" s="62">
        <f>E62+E63+E64+E65</f>
        <v>101.5</v>
      </c>
      <c r="F61" s="43"/>
      <c r="G61" s="43">
        <f>E61+F61</f>
        <v>101.5</v>
      </c>
      <c r="H61" s="62">
        <f>H62+H63+H64+H65</f>
        <v>101.5</v>
      </c>
      <c r="I61" s="43"/>
      <c r="J61" s="43">
        <f>H61+I61</f>
        <v>101.5</v>
      </c>
      <c r="K61" s="43"/>
      <c r="L61" s="43"/>
      <c r="M61" s="43"/>
    </row>
    <row r="62" spans="1:16" ht="38.25" customHeight="1" x14ac:dyDescent="0.25">
      <c r="A62" s="43"/>
      <c r="B62" s="76" t="s">
        <v>52</v>
      </c>
      <c r="C62" s="43" t="s">
        <v>19</v>
      </c>
      <c r="D62" s="43" t="s">
        <v>48</v>
      </c>
      <c r="E62" s="62">
        <f>44.5+2</f>
        <v>46.5</v>
      </c>
      <c r="F62" s="43"/>
      <c r="G62" s="43">
        <f>E62+F62</f>
        <v>46.5</v>
      </c>
      <c r="H62" s="62">
        <f>44.5+2</f>
        <v>46.5</v>
      </c>
      <c r="I62" s="43"/>
      <c r="J62" s="43">
        <f>H62+I62</f>
        <v>46.5</v>
      </c>
      <c r="K62" s="43"/>
      <c r="L62" s="43"/>
      <c r="M62" s="43"/>
    </row>
    <row r="63" spans="1:16" ht="26.25" customHeight="1" x14ac:dyDescent="0.25">
      <c r="A63" s="43"/>
      <c r="B63" s="76" t="s">
        <v>51</v>
      </c>
      <c r="C63" s="43" t="s">
        <v>19</v>
      </c>
      <c r="D63" s="43" t="s">
        <v>48</v>
      </c>
      <c r="E63" s="62">
        <f>17+2</f>
        <v>19</v>
      </c>
      <c r="F63" s="43"/>
      <c r="G63" s="43">
        <f>E63+F63</f>
        <v>19</v>
      </c>
      <c r="H63" s="62">
        <f>17+2</f>
        <v>19</v>
      </c>
      <c r="I63" s="43"/>
      <c r="J63" s="43">
        <f>H63+I63</f>
        <v>19</v>
      </c>
      <c r="K63" s="43"/>
      <c r="L63" s="43"/>
      <c r="M63" s="43"/>
    </row>
    <row r="64" spans="1:16" ht="27" customHeight="1" x14ac:dyDescent="0.25">
      <c r="A64" s="43"/>
      <c r="B64" s="76" t="s">
        <v>50</v>
      </c>
      <c r="C64" s="43" t="s">
        <v>19</v>
      </c>
      <c r="D64" s="43" t="s">
        <v>48</v>
      </c>
      <c r="E64" s="62">
        <v>28.5</v>
      </c>
      <c r="F64" s="43"/>
      <c r="G64" s="43">
        <f>E64+F64</f>
        <v>28.5</v>
      </c>
      <c r="H64" s="62">
        <v>28.5</v>
      </c>
      <c r="I64" s="43"/>
      <c r="J64" s="43">
        <f>H64+I64</f>
        <v>28.5</v>
      </c>
      <c r="K64" s="43"/>
      <c r="L64" s="43"/>
      <c r="M64" s="43"/>
    </row>
    <row r="65" spans="1:13" ht="63" x14ac:dyDescent="0.25">
      <c r="A65" s="43"/>
      <c r="B65" s="76" t="s">
        <v>49</v>
      </c>
      <c r="C65" s="43" t="s">
        <v>19</v>
      </c>
      <c r="D65" s="43" t="s">
        <v>48</v>
      </c>
      <c r="E65" s="62">
        <f>5.5+2</f>
        <v>7.5</v>
      </c>
      <c r="F65" s="43"/>
      <c r="G65" s="43">
        <f>E65+F65</f>
        <v>7.5</v>
      </c>
      <c r="H65" s="62">
        <f>5.5+2</f>
        <v>7.5</v>
      </c>
      <c r="I65" s="43"/>
      <c r="J65" s="43">
        <f>H65+I65</f>
        <v>7.5</v>
      </c>
      <c r="K65" s="43"/>
      <c r="L65" s="43"/>
      <c r="M65" s="43"/>
    </row>
    <row r="66" spans="1:13" ht="195" customHeight="1" x14ac:dyDescent="0.25">
      <c r="A66" s="43"/>
      <c r="B66" s="73" t="s">
        <v>47</v>
      </c>
      <c r="C66" s="62" t="s">
        <v>34</v>
      </c>
      <c r="D66" s="62" t="s">
        <v>43</v>
      </c>
      <c r="E66" s="65">
        <f>E46</f>
        <v>21840907</v>
      </c>
      <c r="F66" s="65"/>
      <c r="G66" s="65">
        <f>E66</f>
        <v>21840907</v>
      </c>
      <c r="H66" s="69">
        <f>H46</f>
        <v>21476160.670000002</v>
      </c>
      <c r="I66" s="43"/>
      <c r="J66" s="43">
        <f>H66</f>
        <v>21476160.670000002</v>
      </c>
      <c r="K66" s="69">
        <f>H66-E66</f>
        <v>-364746.32999999821</v>
      </c>
      <c r="L66" s="43"/>
      <c r="M66" s="43">
        <f>K66</f>
        <v>-364746.32999999821</v>
      </c>
    </row>
    <row r="67" spans="1:13" ht="26.25" customHeight="1" x14ac:dyDescent="0.25">
      <c r="A67" s="64">
        <v>2</v>
      </c>
      <c r="B67" s="64" t="s">
        <v>24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</row>
    <row r="68" spans="1:13" ht="49.5" customHeight="1" x14ac:dyDescent="0.25">
      <c r="A68" s="43"/>
      <c r="B68" s="63" t="s">
        <v>46</v>
      </c>
      <c r="C68" s="62" t="s">
        <v>21</v>
      </c>
      <c r="D68" s="62" t="s">
        <v>41</v>
      </c>
      <c r="E68" s="43">
        <v>39200</v>
      </c>
      <c r="F68" s="43"/>
      <c r="G68" s="43">
        <f>E68+F68</f>
        <v>39200</v>
      </c>
      <c r="H68" s="43">
        <v>43891</v>
      </c>
      <c r="I68" s="43"/>
      <c r="J68" s="43">
        <f>H68+I68</f>
        <v>43891</v>
      </c>
      <c r="K68" s="43">
        <f>H68-E68</f>
        <v>4691</v>
      </c>
      <c r="L68" s="43">
        <f>I68-F68</f>
        <v>0</v>
      </c>
      <c r="M68" s="43">
        <f>J68-G68</f>
        <v>4691</v>
      </c>
    </row>
    <row r="69" spans="1:13" ht="85.5" customHeight="1" x14ac:dyDescent="0.25">
      <c r="A69" s="43"/>
      <c r="B69" s="63" t="s">
        <v>45</v>
      </c>
      <c r="C69" s="62" t="s">
        <v>19</v>
      </c>
      <c r="D69" s="62" t="s">
        <v>41</v>
      </c>
      <c r="E69" s="43">
        <v>820</v>
      </c>
      <c r="F69" s="43"/>
      <c r="G69" s="43">
        <f>E69+F69</f>
        <v>820</v>
      </c>
      <c r="H69" s="43">
        <v>897</v>
      </c>
      <c r="I69" s="43"/>
      <c r="J69" s="43">
        <f>H69+I69</f>
        <v>897</v>
      </c>
      <c r="K69" s="43">
        <f>H69-E69</f>
        <v>77</v>
      </c>
      <c r="L69" s="43">
        <f>I69-F69</f>
        <v>0</v>
      </c>
      <c r="M69" s="43">
        <f>J69-G69</f>
        <v>77</v>
      </c>
    </row>
    <row r="70" spans="1:13" ht="40.5" customHeight="1" x14ac:dyDescent="0.25">
      <c r="A70" s="43"/>
      <c r="B70" s="63" t="s">
        <v>44</v>
      </c>
      <c r="C70" s="62" t="s">
        <v>34</v>
      </c>
      <c r="D70" s="62" t="s">
        <v>43</v>
      </c>
      <c r="E70" s="43"/>
      <c r="F70" s="43">
        <v>762000</v>
      </c>
      <c r="G70" s="43">
        <f>E70+F70</f>
        <v>762000</v>
      </c>
      <c r="H70" s="43"/>
      <c r="I70" s="43">
        <v>632616.5</v>
      </c>
      <c r="J70" s="43">
        <f>H70+I70</f>
        <v>632616.5</v>
      </c>
      <c r="K70" s="43">
        <f>H70-E70</f>
        <v>0</v>
      </c>
      <c r="L70" s="43">
        <f>I70-F70</f>
        <v>-129383.5</v>
      </c>
      <c r="M70" s="43">
        <f>J70-G70</f>
        <v>-129383.5</v>
      </c>
    </row>
    <row r="71" spans="1:13" ht="73.5" customHeight="1" x14ac:dyDescent="0.25">
      <c r="A71" s="43"/>
      <c r="B71" s="63" t="s">
        <v>42</v>
      </c>
      <c r="C71" s="62" t="s">
        <v>21</v>
      </c>
      <c r="D71" s="62" t="s">
        <v>41</v>
      </c>
      <c r="E71" s="43">
        <v>1960</v>
      </c>
      <c r="F71" s="43"/>
      <c r="G71" s="43">
        <f>E71+F71</f>
        <v>1960</v>
      </c>
      <c r="H71" s="43">
        <v>1814</v>
      </c>
      <c r="I71" s="43"/>
      <c r="J71" s="43">
        <f>H71+I71</f>
        <v>1814</v>
      </c>
      <c r="K71" s="43">
        <f>H71-E71</f>
        <v>-146</v>
      </c>
      <c r="L71" s="43"/>
      <c r="M71" s="43">
        <f>K71</f>
        <v>-146</v>
      </c>
    </row>
    <row r="72" spans="1:13" ht="107.25" customHeight="1" x14ac:dyDescent="0.25">
      <c r="A72" s="75"/>
      <c r="B72" s="71" t="s">
        <v>40</v>
      </c>
      <c r="C72" s="62" t="s">
        <v>19</v>
      </c>
      <c r="D72" s="62" t="s">
        <v>38</v>
      </c>
      <c r="E72" s="62">
        <v>3</v>
      </c>
      <c r="F72" s="62"/>
      <c r="G72" s="62">
        <f>E72+F72</f>
        <v>3</v>
      </c>
      <c r="H72" s="62">
        <f>3-1</f>
        <v>2</v>
      </c>
      <c r="I72" s="62"/>
      <c r="J72" s="62">
        <f>H72+I72</f>
        <v>2</v>
      </c>
      <c r="K72" s="43">
        <f>H72-E72</f>
        <v>-1</v>
      </c>
      <c r="L72" s="43"/>
      <c r="M72" s="43">
        <f>K72</f>
        <v>-1</v>
      </c>
    </row>
    <row r="73" spans="1:13" ht="231" customHeight="1" x14ac:dyDescent="0.25">
      <c r="A73" s="75"/>
      <c r="B73" s="68" t="s">
        <v>39</v>
      </c>
      <c r="C73" s="74" t="s">
        <v>19</v>
      </c>
      <c r="D73" s="74" t="s">
        <v>38</v>
      </c>
      <c r="E73" s="62">
        <v>1</v>
      </c>
      <c r="F73" s="62"/>
      <c r="G73" s="62">
        <f>E73+F73</f>
        <v>1</v>
      </c>
      <c r="H73" s="62">
        <v>1</v>
      </c>
      <c r="I73" s="62"/>
      <c r="J73" s="62">
        <f>H73+I73</f>
        <v>1</v>
      </c>
      <c r="K73" s="43">
        <f>H73-E73</f>
        <v>0</v>
      </c>
      <c r="L73" s="43"/>
      <c r="M73" s="43">
        <f>J73-G73</f>
        <v>0</v>
      </c>
    </row>
    <row r="74" spans="1:13" ht="31.5" x14ac:dyDescent="0.25">
      <c r="A74" s="64">
        <v>3</v>
      </c>
      <c r="B74" s="64" t="s">
        <v>17</v>
      </c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</row>
    <row r="75" spans="1:13" ht="63.75" customHeight="1" x14ac:dyDescent="0.25">
      <c r="A75" s="43"/>
      <c r="B75" s="73" t="s">
        <v>37</v>
      </c>
      <c r="C75" s="62" t="s">
        <v>34</v>
      </c>
      <c r="D75" s="62" t="s">
        <v>33</v>
      </c>
      <c r="E75" s="72">
        <f>E66/E68</f>
        <v>557.16599489795919</v>
      </c>
      <c r="F75" s="72"/>
      <c r="G75" s="72">
        <f>E75</f>
        <v>557.16599489795919</v>
      </c>
      <c r="H75" s="72">
        <f>H66/H68</f>
        <v>489.30670684194939</v>
      </c>
      <c r="I75" s="72"/>
      <c r="J75" s="72">
        <f>H75</f>
        <v>489.30670684194939</v>
      </c>
      <c r="K75" s="72">
        <f>H75-E75</f>
        <v>-67.859288056009802</v>
      </c>
      <c r="L75" s="72"/>
      <c r="M75" s="72">
        <f>J75-G75</f>
        <v>-67.859288056009802</v>
      </c>
    </row>
    <row r="76" spans="1:13" ht="102.75" customHeight="1" x14ac:dyDescent="0.25">
      <c r="A76" s="43"/>
      <c r="B76" s="71" t="s">
        <v>36</v>
      </c>
      <c r="C76" s="62" t="s">
        <v>34</v>
      </c>
      <c r="D76" s="62" t="s">
        <v>33</v>
      </c>
      <c r="E76" s="67">
        <f>(92214+59783+100000+71717)/E72</f>
        <v>107904.66666666667</v>
      </c>
      <c r="F76" s="67"/>
      <c r="G76" s="67">
        <f>E76</f>
        <v>107904.66666666667</v>
      </c>
      <c r="H76" s="70">
        <f>(71717+157897.66)/H72</f>
        <v>114807.33</v>
      </c>
      <c r="I76" s="70"/>
      <c r="J76" s="70">
        <f>H76</f>
        <v>114807.33</v>
      </c>
      <c r="K76" s="69">
        <f>H76-E76</f>
        <v>6902.6633333333302</v>
      </c>
      <c r="L76" s="69"/>
      <c r="M76" s="69">
        <f>J76-G76</f>
        <v>6902.6633333333302</v>
      </c>
    </row>
    <row r="77" spans="1:13" ht="184.5" customHeight="1" x14ac:dyDescent="0.25">
      <c r="A77" s="43"/>
      <c r="B77" s="68" t="s">
        <v>35</v>
      </c>
      <c r="C77" s="62" t="s">
        <v>34</v>
      </c>
      <c r="D77" s="62" t="s">
        <v>33</v>
      </c>
      <c r="E77" s="67">
        <f>300000/E73</f>
        <v>300000</v>
      </c>
      <c r="F77" s="67"/>
      <c r="G77" s="67">
        <f>E77</f>
        <v>300000</v>
      </c>
      <c r="H77" s="66">
        <f>249027.63+5867.11+5518.5+348.61</f>
        <v>260761.84999999998</v>
      </c>
      <c r="I77" s="66"/>
      <c r="J77" s="66">
        <f>H77</f>
        <v>260761.84999999998</v>
      </c>
      <c r="K77" s="65">
        <f>H77-E77</f>
        <v>-39238.150000000023</v>
      </c>
      <c r="L77" s="65"/>
      <c r="M77" s="65">
        <f>J77-G77</f>
        <v>-39238.150000000023</v>
      </c>
    </row>
    <row r="78" spans="1:13" ht="27" customHeight="1" x14ac:dyDescent="0.25">
      <c r="A78" s="64">
        <v>4</v>
      </c>
      <c r="B78" s="64" t="s">
        <v>12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1:13" ht="177" customHeight="1" x14ac:dyDescent="0.25">
      <c r="A79" s="64"/>
      <c r="B79" s="63" t="s">
        <v>11</v>
      </c>
      <c r="C79" s="62" t="s">
        <v>10</v>
      </c>
      <c r="D79" s="62" t="s">
        <v>33</v>
      </c>
      <c r="E79" s="61">
        <f>E68/28058*100</f>
        <v>139.71059947252121</v>
      </c>
      <c r="F79" s="61"/>
      <c r="G79" s="61">
        <f>E79+F79</f>
        <v>139.71059947252121</v>
      </c>
      <c r="H79" s="61">
        <f>H68/28058*100</f>
        <v>156.42953881245992</v>
      </c>
      <c r="I79" s="61"/>
      <c r="J79" s="61">
        <f>H79+I79</f>
        <v>156.42953881245992</v>
      </c>
      <c r="K79" s="60">
        <f>H79-E79</f>
        <v>16.718939339938714</v>
      </c>
      <c r="L79" s="60"/>
      <c r="M79" s="60">
        <f>J79-G79</f>
        <v>16.718939339938714</v>
      </c>
    </row>
    <row r="80" spans="1:13" x14ac:dyDescent="0.25">
      <c r="A80" s="58"/>
      <c r="B80" s="59"/>
      <c r="C80" s="58"/>
      <c r="D80" s="58"/>
      <c r="E80" s="57"/>
      <c r="F80" s="57"/>
      <c r="G80" s="57"/>
      <c r="H80" s="57"/>
      <c r="I80" s="57"/>
      <c r="J80" s="57"/>
      <c r="K80" s="56"/>
      <c r="L80" s="56"/>
      <c r="M80" s="56"/>
    </row>
    <row r="81" spans="1:16" s="15" customFormat="1" ht="18.75" customHeight="1" x14ac:dyDescent="0.25">
      <c r="A81" s="20" t="s">
        <v>32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16"/>
      <c r="O81" s="16"/>
      <c r="P81" s="16"/>
    </row>
    <row r="82" spans="1:16" s="15" customFormat="1" ht="18.7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16"/>
      <c r="O82" s="16"/>
      <c r="P82" s="16"/>
    </row>
    <row r="83" spans="1:16" s="15" customFormat="1" ht="18.75" customHeight="1" x14ac:dyDescent="0.25">
      <c r="A83" s="55" t="s">
        <v>31</v>
      </c>
      <c r="B83" s="54" t="s">
        <v>30</v>
      </c>
      <c r="C83" s="52"/>
      <c r="D83" s="55" t="s">
        <v>29</v>
      </c>
      <c r="E83" s="54" t="s">
        <v>28</v>
      </c>
      <c r="F83" s="53"/>
      <c r="G83" s="53"/>
      <c r="H83" s="53"/>
      <c r="I83" s="53"/>
      <c r="J83" s="53"/>
      <c r="K83" s="53"/>
      <c r="L83" s="53"/>
      <c r="M83" s="52"/>
      <c r="N83" s="16"/>
      <c r="O83" s="16"/>
      <c r="P83" s="16"/>
    </row>
    <row r="84" spans="1:16" s="15" customFormat="1" ht="18.75" customHeight="1" x14ac:dyDescent="0.25">
      <c r="A84" s="51"/>
      <c r="B84" s="50"/>
      <c r="C84" s="48"/>
      <c r="D84" s="51"/>
      <c r="E84" s="50"/>
      <c r="F84" s="49"/>
      <c r="G84" s="49"/>
      <c r="H84" s="49"/>
      <c r="I84" s="49"/>
      <c r="J84" s="49"/>
      <c r="K84" s="49"/>
      <c r="L84" s="49"/>
      <c r="M84" s="48"/>
      <c r="N84" s="16"/>
      <c r="O84" s="16"/>
      <c r="P84" s="16"/>
    </row>
    <row r="85" spans="1:16" s="15" customFormat="1" ht="18.75" customHeight="1" x14ac:dyDescent="0.25">
      <c r="A85" s="25">
        <v>1</v>
      </c>
      <c r="B85" s="47">
        <v>2</v>
      </c>
      <c r="C85" s="45"/>
      <c r="D85" s="25">
        <v>3</v>
      </c>
      <c r="E85" s="47">
        <v>4</v>
      </c>
      <c r="F85" s="46"/>
      <c r="G85" s="46"/>
      <c r="H85" s="46"/>
      <c r="I85" s="46"/>
      <c r="J85" s="46"/>
      <c r="K85" s="46"/>
      <c r="L85" s="46"/>
      <c r="M85" s="45"/>
      <c r="N85" s="16"/>
      <c r="O85" s="16"/>
      <c r="P85" s="16"/>
    </row>
    <row r="86" spans="1:16" s="26" customFormat="1" ht="18.75" customHeight="1" x14ac:dyDescent="0.25">
      <c r="A86" s="44">
        <v>1</v>
      </c>
      <c r="B86" s="30" t="s">
        <v>27</v>
      </c>
      <c r="C86" s="28"/>
      <c r="D86" s="31"/>
      <c r="E86" s="30"/>
      <c r="F86" s="29"/>
      <c r="G86" s="29"/>
      <c r="H86" s="29"/>
      <c r="I86" s="29"/>
      <c r="J86" s="29"/>
      <c r="K86" s="29"/>
      <c r="L86" s="29"/>
      <c r="M86" s="28"/>
      <c r="N86" s="27"/>
      <c r="O86" s="27"/>
      <c r="P86" s="27"/>
    </row>
    <row r="87" spans="1:16" s="15" customFormat="1" ht="44.25" customHeight="1" x14ac:dyDescent="0.25">
      <c r="A87" s="43"/>
      <c r="B87" s="42" t="str">
        <f>B59</f>
        <v>Кількість клубних формувань</v>
      </c>
      <c r="C87" s="41"/>
      <c r="D87" s="25"/>
      <c r="E87" s="24" t="s">
        <v>26</v>
      </c>
      <c r="F87" s="23"/>
      <c r="G87" s="23"/>
      <c r="H87" s="23"/>
      <c r="I87" s="23"/>
      <c r="J87" s="23"/>
      <c r="K87" s="23"/>
      <c r="L87" s="23"/>
      <c r="M87" s="22"/>
      <c r="N87" s="16"/>
      <c r="O87" s="16"/>
      <c r="P87" s="16"/>
    </row>
    <row r="88" spans="1:16" s="15" customFormat="1" ht="116.25" customHeight="1" x14ac:dyDescent="0.25">
      <c r="B88" s="24" t="str">
        <f>B66</f>
        <v>Видатки загального фонду на забезпечення діяльності палаців,будинків культури,клубів та інших закладів клубного типу</v>
      </c>
      <c r="C88" s="22"/>
      <c r="D88" s="25" t="s">
        <v>14</v>
      </c>
      <c r="E88" s="24" t="s">
        <v>25</v>
      </c>
      <c r="F88" s="23"/>
      <c r="G88" s="23"/>
      <c r="H88" s="23"/>
      <c r="I88" s="23"/>
      <c r="J88" s="23"/>
      <c r="K88" s="23"/>
      <c r="L88" s="23"/>
      <c r="M88" s="22"/>
      <c r="N88" s="16"/>
      <c r="O88" s="16"/>
      <c r="P88" s="16"/>
    </row>
    <row r="89" spans="1:16" s="15" customFormat="1" ht="26.25" customHeight="1" x14ac:dyDescent="0.25">
      <c r="A89" s="31">
        <v>2</v>
      </c>
      <c r="B89" s="30" t="s">
        <v>24</v>
      </c>
      <c r="C89" s="28"/>
      <c r="D89" s="25"/>
      <c r="E89" s="40"/>
      <c r="F89" s="39"/>
      <c r="G89" s="39"/>
      <c r="H89" s="39"/>
      <c r="I89" s="39"/>
      <c r="J89" s="39"/>
      <c r="K89" s="39"/>
      <c r="L89" s="39"/>
      <c r="M89" s="38"/>
      <c r="N89" s="16"/>
      <c r="O89" s="16"/>
      <c r="P89" s="16"/>
    </row>
    <row r="90" spans="1:16" s="15" customFormat="1" ht="38.25" customHeight="1" x14ac:dyDescent="0.25">
      <c r="A90" s="25"/>
      <c r="B90" s="24" t="str">
        <f>B68</f>
        <v>Кількість відвідувачів</v>
      </c>
      <c r="C90" s="22"/>
      <c r="D90" s="25" t="s">
        <v>14</v>
      </c>
      <c r="E90" s="24" t="s">
        <v>23</v>
      </c>
      <c r="F90" s="23"/>
      <c r="G90" s="23"/>
      <c r="H90" s="23"/>
      <c r="I90" s="23"/>
      <c r="J90" s="23"/>
      <c r="K90" s="23"/>
      <c r="L90" s="23"/>
      <c r="M90" s="22"/>
      <c r="N90" s="16"/>
      <c r="O90" s="16"/>
      <c r="P90" s="16"/>
    </row>
    <row r="91" spans="1:16" s="15" customFormat="1" ht="52.5" customHeight="1" x14ac:dyDescent="0.25">
      <c r="A91" s="25"/>
      <c r="B91" s="24" t="str">
        <f>B69</f>
        <v>Кількість  заходів, які проводять клубні заклади</v>
      </c>
      <c r="C91" s="22"/>
      <c r="D91" s="25" t="s">
        <v>14</v>
      </c>
      <c r="E91" s="24" t="s">
        <v>22</v>
      </c>
      <c r="F91" s="23"/>
      <c r="G91" s="23"/>
      <c r="H91" s="23"/>
      <c r="I91" s="23"/>
      <c r="J91" s="23"/>
      <c r="K91" s="23"/>
      <c r="L91" s="23"/>
      <c r="M91" s="22"/>
      <c r="N91" s="16"/>
      <c r="O91" s="16"/>
      <c r="P91" s="16"/>
    </row>
    <row r="92" spans="1:16" s="15" customFormat="1" ht="45.75" customHeight="1" x14ac:dyDescent="0.25">
      <c r="A92" s="25"/>
      <c r="B92" s="24" t="str">
        <f>B71</f>
        <v>Кількість учасників клубних формувань</v>
      </c>
      <c r="C92" s="22"/>
      <c r="D92" s="25" t="s">
        <v>21</v>
      </c>
      <c r="E92" s="24" t="s">
        <v>20</v>
      </c>
      <c r="F92" s="23"/>
      <c r="G92" s="23"/>
      <c r="H92" s="23"/>
      <c r="I92" s="23"/>
      <c r="J92" s="23"/>
      <c r="K92" s="23"/>
      <c r="L92" s="23"/>
      <c r="M92" s="22"/>
      <c r="N92" s="16"/>
      <c r="O92" s="16"/>
      <c r="P92" s="16"/>
    </row>
    <row r="93" spans="1:16" s="15" customFormat="1" ht="62.25" customHeight="1" x14ac:dyDescent="0.25">
      <c r="A93" s="25"/>
      <c r="B93" s="37" t="str">
        <f>B72</f>
        <v>Кількість закладів, в яких будуть проходити поточні ремонти</v>
      </c>
      <c r="C93" s="22"/>
      <c r="D93" s="25" t="s">
        <v>19</v>
      </c>
      <c r="E93" s="24" t="s">
        <v>18</v>
      </c>
      <c r="F93" s="23"/>
      <c r="G93" s="23"/>
      <c r="H93" s="23"/>
      <c r="I93" s="23"/>
      <c r="J93" s="23"/>
      <c r="K93" s="23"/>
      <c r="L93" s="23"/>
      <c r="M93" s="22"/>
      <c r="N93" s="16"/>
      <c r="O93" s="16"/>
      <c r="P93" s="16"/>
    </row>
    <row r="94" spans="1:16" s="26" customFormat="1" ht="24.75" customHeight="1" x14ac:dyDescent="0.25">
      <c r="A94" s="31">
        <v>3</v>
      </c>
      <c r="B94" s="30" t="s">
        <v>17</v>
      </c>
      <c r="C94" s="28"/>
      <c r="D94" s="31"/>
      <c r="E94" s="30"/>
      <c r="F94" s="29"/>
      <c r="G94" s="29"/>
      <c r="H94" s="29"/>
      <c r="I94" s="29"/>
      <c r="J94" s="29"/>
      <c r="K94" s="29"/>
      <c r="L94" s="29"/>
      <c r="M94" s="28"/>
      <c r="N94" s="27"/>
      <c r="O94" s="27"/>
      <c r="P94" s="27"/>
    </row>
    <row r="95" spans="1:16" s="15" customFormat="1" ht="36.75" customHeight="1" x14ac:dyDescent="0.25">
      <c r="A95" s="25"/>
      <c r="B95" s="33" t="str">
        <f>B75</f>
        <v>Середні витрати на одного відвідувача</v>
      </c>
      <c r="C95" s="32"/>
      <c r="D95" s="25" t="s">
        <v>14</v>
      </c>
      <c r="E95" s="36" t="s">
        <v>16</v>
      </c>
      <c r="F95" s="35"/>
      <c r="G95" s="35"/>
      <c r="H95" s="35"/>
      <c r="I95" s="35"/>
      <c r="J95" s="35"/>
      <c r="K95" s="35"/>
      <c r="L95" s="35"/>
      <c r="M95" s="34"/>
      <c r="N95" s="16"/>
      <c r="O95" s="16"/>
      <c r="P95" s="16"/>
    </row>
    <row r="96" spans="1:16" s="15" customFormat="1" ht="69.75" customHeight="1" x14ac:dyDescent="0.25">
      <c r="A96" s="25"/>
      <c r="B96" s="33" t="str">
        <f>B76</f>
        <v>Середні витрати на проведення поточного ремонту на один заклад</v>
      </c>
      <c r="C96" s="32"/>
      <c r="D96" s="25"/>
      <c r="E96" s="24" t="s">
        <v>15</v>
      </c>
      <c r="F96" s="23"/>
      <c r="G96" s="23"/>
      <c r="H96" s="23"/>
      <c r="I96" s="23"/>
      <c r="J96" s="23"/>
      <c r="K96" s="23"/>
      <c r="L96" s="23"/>
      <c r="M96" s="22"/>
      <c r="N96" s="16"/>
      <c r="O96" s="16"/>
      <c r="P96" s="16"/>
    </row>
    <row r="97" spans="1:16" s="15" customFormat="1" ht="99" customHeight="1" x14ac:dyDescent="0.25">
      <c r="A97" s="25"/>
      <c r="B97" s="33" t="str">
        <f>B77</f>
        <v>Середні витрати на виконання поточних ремонтів споруд цивільного захисту (укриття найпростішого типу)</v>
      </c>
      <c r="C97" s="32"/>
      <c r="D97" s="25" t="s">
        <v>14</v>
      </c>
      <c r="E97" s="24" t="s">
        <v>13</v>
      </c>
      <c r="F97" s="23"/>
      <c r="G97" s="23"/>
      <c r="H97" s="23"/>
      <c r="I97" s="23"/>
      <c r="J97" s="23"/>
      <c r="K97" s="23"/>
      <c r="L97" s="23"/>
      <c r="M97" s="22"/>
      <c r="N97" s="16"/>
      <c r="O97" s="16"/>
      <c r="P97" s="16"/>
    </row>
    <row r="98" spans="1:16" s="26" customFormat="1" ht="18.75" customHeight="1" x14ac:dyDescent="0.25">
      <c r="A98" s="31">
        <v>4</v>
      </c>
      <c r="B98" s="30" t="s">
        <v>12</v>
      </c>
      <c r="C98" s="28"/>
      <c r="D98" s="31"/>
      <c r="E98" s="30"/>
      <c r="F98" s="29"/>
      <c r="G98" s="29"/>
      <c r="H98" s="29"/>
      <c r="I98" s="29"/>
      <c r="J98" s="29"/>
      <c r="K98" s="29"/>
      <c r="L98" s="29"/>
      <c r="M98" s="28"/>
      <c r="N98" s="27"/>
      <c r="O98" s="27"/>
      <c r="P98" s="27"/>
    </row>
    <row r="99" spans="1:16" s="15" customFormat="1" ht="99.75" customHeight="1" x14ac:dyDescent="0.25">
      <c r="A99" s="25"/>
      <c r="B99" s="24" t="s">
        <v>11</v>
      </c>
      <c r="C99" s="22"/>
      <c r="D99" s="25" t="s">
        <v>10</v>
      </c>
      <c r="E99" s="24" t="s">
        <v>9</v>
      </c>
      <c r="F99" s="23"/>
      <c r="G99" s="23"/>
      <c r="H99" s="23"/>
      <c r="I99" s="23"/>
      <c r="J99" s="23"/>
      <c r="K99" s="23"/>
      <c r="L99" s="23"/>
      <c r="M99" s="22"/>
      <c r="N99" s="16"/>
      <c r="O99" s="16"/>
      <c r="P99" s="16"/>
    </row>
    <row r="100" spans="1:16" s="15" customFormat="1" ht="18.7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16"/>
      <c r="O100" s="16"/>
      <c r="P100" s="16"/>
    </row>
    <row r="101" spans="1:16" s="15" customFormat="1" ht="18.75" customHeight="1" x14ac:dyDescent="0.25">
      <c r="A101" s="20" t="s">
        <v>8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6"/>
      <c r="O101" s="16"/>
      <c r="P101" s="16"/>
    </row>
    <row r="102" spans="1:16" s="15" customFormat="1" ht="18.75" customHeight="1" x14ac:dyDescent="0.25">
      <c r="A102" s="19" t="s">
        <v>7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7"/>
      <c r="N102" s="16"/>
      <c r="O102" s="16"/>
      <c r="P102" s="16"/>
    </row>
    <row r="103" spans="1:16" x14ac:dyDescent="0.25">
      <c r="A103" s="14"/>
    </row>
    <row r="104" spans="1:16" ht="18" customHeight="1" x14ac:dyDescent="0.25">
      <c r="A104" s="13" t="s">
        <v>6</v>
      </c>
      <c r="B104" s="13"/>
      <c r="C104" s="13"/>
      <c r="D104" s="13"/>
    </row>
    <row r="105" spans="1:16" ht="22.5" customHeight="1" x14ac:dyDescent="0.25">
      <c r="A105" s="12" t="s">
        <v>5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6" ht="54" customHeight="1" x14ac:dyDescent="0.25">
      <c r="A106" s="9" t="s">
        <v>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1:16" ht="19.5" customHeight="1" x14ac:dyDescent="0.25">
      <c r="A107" s="7"/>
      <c r="B107" s="7"/>
      <c r="C107" s="7"/>
      <c r="D107" s="7"/>
    </row>
    <row r="108" spans="1:16" x14ac:dyDescent="0.25">
      <c r="A108" s="3" t="s">
        <v>3</v>
      </c>
      <c r="B108" s="3"/>
      <c r="C108" s="3"/>
      <c r="D108" s="3"/>
      <c r="E108" s="3"/>
    </row>
    <row r="109" spans="1:16" ht="31.5" customHeight="1" x14ac:dyDescent="0.25">
      <c r="A109" s="3"/>
      <c r="B109" s="3"/>
      <c r="C109" s="3"/>
      <c r="D109" s="3"/>
      <c r="E109" s="3"/>
      <c r="G109" s="5"/>
      <c r="H109" s="5"/>
      <c r="J109" s="4" t="s">
        <v>2</v>
      </c>
      <c r="K109" s="4"/>
      <c r="L109" s="4"/>
      <c r="M109" s="4"/>
    </row>
    <row r="110" spans="1:16" ht="15.75" customHeight="1" x14ac:dyDescent="0.25">
      <c r="A110" s="6"/>
      <c r="B110" s="6"/>
      <c r="C110" s="6"/>
      <c r="D110" s="6"/>
      <c r="E110" s="6"/>
      <c r="J110" s="2"/>
      <c r="K110" s="2"/>
      <c r="L110" s="2"/>
      <c r="M110" s="2"/>
    </row>
    <row r="111" spans="1:16" ht="43.5" customHeight="1" x14ac:dyDescent="0.25">
      <c r="A111" s="3" t="s">
        <v>1</v>
      </c>
      <c r="B111" s="3"/>
      <c r="C111" s="3"/>
      <c r="D111" s="3"/>
      <c r="E111" s="3"/>
      <c r="G111" s="5"/>
      <c r="H111" s="5"/>
      <c r="J111" s="4" t="s">
        <v>0</v>
      </c>
      <c r="K111" s="4"/>
      <c r="L111" s="4"/>
      <c r="M111" s="4"/>
    </row>
    <row r="112" spans="1:16" ht="15.75" customHeight="1" x14ac:dyDescent="0.25">
      <c r="A112" s="3"/>
      <c r="B112" s="3"/>
      <c r="C112" s="3"/>
      <c r="D112" s="3"/>
      <c r="E112" s="3"/>
      <c r="J112" s="2"/>
      <c r="K112" s="2"/>
      <c r="L112" s="2"/>
      <c r="M112" s="2"/>
    </row>
  </sheetData>
  <mergeCells count="105">
    <mergeCell ref="B13:C13"/>
    <mergeCell ref="D13:E13"/>
    <mergeCell ref="G13:K13"/>
    <mergeCell ref="L13:M13"/>
    <mergeCell ref="A39:M39"/>
    <mergeCell ref="E29:G29"/>
    <mergeCell ref="H29:J29"/>
    <mergeCell ref="B16:M16"/>
    <mergeCell ref="B17:M17"/>
    <mergeCell ref="B20:M20"/>
    <mergeCell ref="B11:C11"/>
    <mergeCell ref="E11:K11"/>
    <mergeCell ref="L11:M11"/>
    <mergeCell ref="B12:C12"/>
    <mergeCell ref="D12:E12"/>
    <mergeCell ref="G12:K12"/>
    <mergeCell ref="L12:M12"/>
    <mergeCell ref="E8:K8"/>
    <mergeCell ref="L8:M8"/>
    <mergeCell ref="B9:C9"/>
    <mergeCell ref="E9:K9"/>
    <mergeCell ref="L9:M9"/>
    <mergeCell ref="B10:C10"/>
    <mergeCell ref="E10:K10"/>
    <mergeCell ref="L10:M10"/>
    <mergeCell ref="J1:M4"/>
    <mergeCell ref="A5:M5"/>
    <mergeCell ref="A6:M6"/>
    <mergeCell ref="B46:D46"/>
    <mergeCell ref="K29:M29"/>
    <mergeCell ref="A40:M40"/>
    <mergeCell ref="A42:A43"/>
    <mergeCell ref="B42:D43"/>
    <mergeCell ref="B8:C8"/>
    <mergeCell ref="A14:M14"/>
    <mergeCell ref="B23:M23"/>
    <mergeCell ref="B24:M24"/>
    <mergeCell ref="D51:D52"/>
    <mergeCell ref="A35:M35"/>
    <mergeCell ref="B36:M36"/>
    <mergeCell ref="B37:M37"/>
    <mergeCell ref="B38:M38"/>
    <mergeCell ref="A51:A52"/>
    <mergeCell ref="A29:A30"/>
    <mergeCell ref="N29:P29"/>
    <mergeCell ref="B31:D31"/>
    <mergeCell ref="B32:D32"/>
    <mergeCell ref="B33:D33"/>
    <mergeCell ref="E51:G51"/>
    <mergeCell ref="B29:D30"/>
    <mergeCell ref="H51:J51"/>
    <mergeCell ref="K51:M51"/>
    <mergeCell ref="A81:M81"/>
    <mergeCell ref="B85:C85"/>
    <mergeCell ref="E85:M85"/>
    <mergeCell ref="E42:G42"/>
    <mergeCell ref="H42:J42"/>
    <mergeCell ref="K42:M42"/>
    <mergeCell ref="B51:B52"/>
    <mergeCell ref="C51:C52"/>
    <mergeCell ref="A83:A84"/>
    <mergeCell ref="B83:C84"/>
    <mergeCell ref="D83:D84"/>
    <mergeCell ref="E83:M84"/>
    <mergeCell ref="B44:D44"/>
    <mergeCell ref="B45:D45"/>
    <mergeCell ref="B96:C96"/>
    <mergeCell ref="B94:C94"/>
    <mergeCell ref="E94:M94"/>
    <mergeCell ref="B95:C95"/>
    <mergeCell ref="E95:M95"/>
    <mergeCell ref="E86:M86"/>
    <mergeCell ref="B88:C88"/>
    <mergeCell ref="E88:M88"/>
    <mergeCell ref="B86:C86"/>
    <mergeCell ref="B90:C90"/>
    <mergeCell ref="B97:C97"/>
    <mergeCell ref="E97:M97"/>
    <mergeCell ref="E96:M96"/>
    <mergeCell ref="B87:C87"/>
    <mergeCell ref="E87:M87"/>
    <mergeCell ref="B89:C89"/>
    <mergeCell ref="B98:C98"/>
    <mergeCell ref="E98:M98"/>
    <mergeCell ref="J109:M109"/>
    <mergeCell ref="J110:M110"/>
    <mergeCell ref="B99:C99"/>
    <mergeCell ref="E99:M99"/>
    <mergeCell ref="A101:M101"/>
    <mergeCell ref="A102:M102"/>
    <mergeCell ref="A111:E112"/>
    <mergeCell ref="G111:H111"/>
    <mergeCell ref="J111:M111"/>
    <mergeCell ref="J112:M112"/>
    <mergeCell ref="A105:M105"/>
    <mergeCell ref="A106:M106"/>
    <mergeCell ref="A108:E109"/>
    <mergeCell ref="G109:H109"/>
    <mergeCell ref="B92:C92"/>
    <mergeCell ref="E92:M92"/>
    <mergeCell ref="E93:M93"/>
    <mergeCell ref="B93:C93"/>
    <mergeCell ref="E90:M90"/>
    <mergeCell ref="B91:C91"/>
    <mergeCell ref="E91:M91"/>
  </mergeCells>
  <pageMargins left="0.16" right="0.16" top="0.35" bottom="0.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1014060</vt:lpstr>
      <vt:lpstr>'1014060'!Область_друку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2025-03-14T10:03:49Z</dcterms:created>
  <dcterms:modified xsi:type="dcterms:W3CDTF">2025-03-14T10:04:07Z</dcterms:modified>
</cp:coreProperties>
</file>