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902\Звіти культура\"/>
    </mc:Choice>
  </mc:AlternateContent>
  <bookViews>
    <workbookView xWindow="0" yWindow="0" windowWidth="24000" windowHeight="9780"/>
  </bookViews>
  <sheets>
    <sheet name="502" sheetId="1" r:id="rId1"/>
  </sheets>
  <definedNames>
    <definedName name="_xlnm.Print_Area" localSheetId="0">'502'!$A$1:$M$90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F32" i="1"/>
  <c r="I32" i="1"/>
  <c r="E33" i="1"/>
  <c r="G33" i="1"/>
  <c r="H33" i="1"/>
  <c r="H32" i="1" s="1"/>
  <c r="J33" i="1"/>
  <c r="J32" i="1" s="1"/>
  <c r="K33" i="1"/>
  <c r="L33" i="1"/>
  <c r="L32" i="1" s="1"/>
  <c r="E34" i="1"/>
  <c r="G34" i="1" s="1"/>
  <c r="H34" i="1"/>
  <c r="K34" i="1" s="1"/>
  <c r="I34" i="1"/>
  <c r="J34" i="1"/>
  <c r="M34" i="1" s="1"/>
  <c r="L34" i="1"/>
  <c r="E35" i="1"/>
  <c r="G35" i="1" s="1"/>
  <c r="H35" i="1"/>
  <c r="K35" i="1" s="1"/>
  <c r="I35" i="1"/>
  <c r="J35" i="1"/>
  <c r="L35" i="1"/>
  <c r="F42" i="1"/>
  <c r="I42" i="1"/>
  <c r="L42" i="1" s="1"/>
  <c r="L44" i="1" s="1"/>
  <c r="G43" i="1"/>
  <c r="J43" i="1"/>
  <c r="M43" i="1" s="1"/>
  <c r="K43" i="1"/>
  <c r="L43" i="1"/>
  <c r="F44" i="1"/>
  <c r="I44" i="1"/>
  <c r="E52" i="1"/>
  <c r="F52" i="1"/>
  <c r="G52" i="1"/>
  <c r="H52" i="1"/>
  <c r="I52" i="1"/>
  <c r="J52" i="1"/>
  <c r="G53" i="1"/>
  <c r="J53" i="1"/>
  <c r="G54" i="1"/>
  <c r="J54" i="1"/>
  <c r="H55" i="1"/>
  <c r="J55" i="1"/>
  <c r="G56" i="1"/>
  <c r="J56" i="1"/>
  <c r="E57" i="1"/>
  <c r="E55" i="1" s="1"/>
  <c r="G55" i="1" s="1"/>
  <c r="G57" i="1"/>
  <c r="J57" i="1"/>
  <c r="G58" i="1"/>
  <c r="J58" i="1"/>
  <c r="G59" i="1"/>
  <c r="J59" i="1"/>
  <c r="E61" i="1"/>
  <c r="G61" i="1" s="1"/>
  <c r="H61" i="1"/>
  <c r="J61" i="1" s="1"/>
  <c r="K61" i="1"/>
  <c r="E64" i="1"/>
  <c r="G64" i="1" s="1"/>
  <c r="J64" i="1"/>
  <c r="L64" i="1"/>
  <c r="E65" i="1"/>
  <c r="G65" i="1" s="1"/>
  <c r="J65" i="1"/>
  <c r="M65" i="1" s="1"/>
  <c r="L65" i="1"/>
  <c r="G66" i="1"/>
  <c r="M66" i="1" s="1"/>
  <c r="J66" i="1"/>
  <c r="L66" i="1"/>
  <c r="G67" i="1"/>
  <c r="M67" i="1" s="1"/>
  <c r="J67" i="1"/>
  <c r="L67" i="1"/>
  <c r="G68" i="1"/>
  <c r="J68" i="1"/>
  <c r="K68" i="1"/>
  <c r="M68" i="1" s="1"/>
  <c r="G71" i="1"/>
  <c r="J71" i="1"/>
  <c r="M71" i="1"/>
  <c r="G72" i="1"/>
  <c r="J72" i="1"/>
  <c r="L72" i="1"/>
  <c r="M72" i="1"/>
  <c r="G73" i="1"/>
  <c r="J73" i="1"/>
  <c r="L73" i="1"/>
  <c r="M73" i="1"/>
  <c r="G78" i="1"/>
  <c r="J78" i="1"/>
  <c r="L78" i="1"/>
  <c r="M78" i="1"/>
  <c r="G79" i="1"/>
  <c r="J79" i="1"/>
  <c r="L79" i="1"/>
  <c r="M79" i="1"/>
  <c r="M61" i="1" l="1"/>
  <c r="M35" i="1"/>
  <c r="H42" i="1"/>
  <c r="H60" i="1"/>
  <c r="M64" i="1"/>
  <c r="K32" i="1"/>
  <c r="G32" i="1"/>
  <c r="E32" i="1"/>
  <c r="K65" i="1"/>
  <c r="K64" i="1"/>
  <c r="M33" i="1"/>
  <c r="M32" i="1" s="1"/>
  <c r="E42" i="1" l="1"/>
  <c r="E60" i="1"/>
  <c r="G60" i="1" s="1"/>
  <c r="J60" i="1"/>
  <c r="K60" i="1"/>
  <c r="J42" i="1"/>
  <c r="H44" i="1"/>
  <c r="K42" i="1"/>
  <c r="K44" i="1" s="1"/>
  <c r="J44" i="1" l="1"/>
  <c r="M60" i="1"/>
  <c r="G42" i="1"/>
  <c r="G44" i="1" s="1"/>
  <c r="E44" i="1"/>
  <c r="M42" i="1" l="1"/>
  <c r="M44" i="1" s="1"/>
</calcChain>
</file>

<file path=xl/sharedStrings.xml><?xml version="1.0" encoding="utf-8"?>
<sst xmlns="http://schemas.openxmlformats.org/spreadsheetml/2006/main" count="173" uniqueCount="100">
  <si>
    <t>(ініціали/ініціал, прізвище)</t>
  </si>
  <si>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</si>
  <si>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</si>
  <si>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</si>
  <si>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</si>
  <si>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</si>
  <si>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</si>
  <si>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</si>
  <si>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закладів в сфері культури і мистецтва не перевищує запланованої, а на зменшення показників по деяким позиціям вплинув карантин </t>
  </si>
  <si>
    <t>На зменшення показників динаміки вплинув карантин</t>
  </si>
  <si>
    <t>розрахунок</t>
  </si>
  <si>
    <t>%</t>
  </si>
  <si>
    <t>Динаміка збільшення власних надходжень академічним муніципальним камерним хором у плановому періоді по відношенню до фактичного показника попереднього періоду</t>
  </si>
  <si>
    <t>Динаміка збільшення власних надходжень муніципальним естрадно-духовим оркестром у плановому періоді по відношенню до фактичного показника попереднього періоду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</si>
  <si>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</si>
  <si>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кількості проведених концертів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</si>
  <si>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</si>
  <si>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На зменшення показників вплинув карантин</t>
  </si>
  <si>
    <t>грн.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</si>
  <si>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</si>
  <si>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муніципального естрадно-духового оркестру</t>
  </si>
  <si>
    <t>Середній розмір персональної стипендії на одного провідного митця</t>
  </si>
  <si>
    <t>ефективності</t>
  </si>
  <si>
    <t>рішення сесії</t>
  </si>
  <si>
    <t>осіб</t>
  </si>
  <si>
    <t>Кількість провідних митців та викладачів шкіл естетичного виховання , які отримують персональні стипендії Хмельницької міської ради</t>
  </si>
  <si>
    <t>статистичні дані</t>
  </si>
  <si>
    <t>Кількість відвідувачів концертів академічного муніципального камерного хору</t>
  </si>
  <si>
    <t>од.</t>
  </si>
  <si>
    <t>Кількість відвідувачів концертів муніципального естрадно-духового оркестру</t>
  </si>
  <si>
    <t>Кількість проведених концертів академічним муніципальним камерним хором</t>
  </si>
  <si>
    <t>Кількість проведених концертів муніципальним естрадно-духовим оркестром</t>
  </si>
  <si>
    <t>продукту</t>
  </si>
  <si>
    <t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 енергоносіїв.</t>
  </si>
  <si>
    <t>кошторис</t>
  </si>
  <si>
    <t>грн</t>
  </si>
  <si>
    <t>Видатки на виплату персональних стипендій Хмельницької міської ради провідним митцям та викладачам мистецьких шкіл</t>
  </si>
  <si>
    <t>Видатки загального фонду на забезпечення діяльності інших культурно-освітніх закладів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</si>
  <si>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</si>
  <si>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</si>
  <si>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</si>
  <si>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</si>
  <si>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</si>
  <si>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</si>
  <si>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інших культурно-освітніх закладів</t>
  </si>
  <si>
    <t>централізованих бухгалтерій</t>
  </si>
  <si>
    <t>мережа</t>
  </si>
  <si>
    <t xml:space="preserve">Кількість установ, у т.ч.             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</si>
  <si>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</si>
  <si>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</si>
  <si>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</si>
  <si>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</si>
  <si>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</si>
  <si>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</si>
  <si>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</si>
  <si>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</si>
  <si>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</si>
  <si>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</si>
  <si>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</si>
  <si>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</si>
  <si>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</si>
  <si>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підтримки обдарованих дітей міста</t>
  </si>
  <si>
    <t>Програма розвитку міста Хмельницького у сфері культури на період до 2020 року " 50 кроків, що змінять місто"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</si>
  <si>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</si>
  <si>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</si>
  <si>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</si>
  <si>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</si>
  <si>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енергоносіїв. Були зміни до спецфонду  в частині  благодійних надходжень.</t>
  </si>
  <si>
    <t>Створення належних умов для функціонування академічного муніципального камерного хору</t>
  </si>
  <si>
    <t xml:space="preserve">Створення належних умов для функціонування муніципального естрадно-духового оркестру 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</si>
  <si>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</si>
  <si>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</si>
  <si>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</si>
  <si>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</si>
  <si>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Складання і надання кошторисної, звітної,фінансової документації, фінансування установ культури згідно із затвердженими кошторисами,надання якісних послуг з централізованого господарського обслуговування , музичне забезпечення загально-міських заходів за участю муніципального естрадно-духового оркестру та академічного муніципального камерного хору.</t>
  </si>
  <si>
    <t>Завдання</t>
  </si>
  <si>
    <t>6. Завдання бюджетної програми</t>
  </si>
  <si>
    <t>Надання  якісних послуг з централізованого господарського обслуговування, музичне забезпечення загально-міських заходів за участю муніципального естрадно-духового оркестру та академічного муніципального камерного хору.</t>
  </si>
  <si>
    <t>5. Мета бюджетної програми</t>
  </si>
  <si>
    <t>Реалізація державної політики в сфері бухгалтерського обліку відповідно до національних стандартів бухгалтерського обліку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</si>
  <si>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</si>
  <si>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</si>
  <si>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</si>
  <si>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</si>
  <si>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</si>
  <si>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</si>
  <si>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</si>
  <si>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закладів в галузі культури і мистецтва</t>
  </si>
  <si>
    <t>0829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</si>
  <si>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</si>
  <si>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</si>
  <si>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</si>
  <si>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</si>
  <si>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</si>
  <si>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</si>
  <si>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</si>
  <si>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</si>
  <si>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01.01.2021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</si>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</sst>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2" xfId="0" applyFont="1" applyBorder="1" applyAlignment="1"/>
    <xf numFmtId="0" fontId="10" fillId="2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zoomScaleNormal="100" workbookViewId="0">
      <selection activeCell="K65" sqref="K65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1.5703125" style="1" customWidth="1"/>
    <col min="7" max="7" width="12.140625" style="1" customWidth="1"/>
    <col min="8" max="8" width="13.28515625" style="1" customWidth="1"/>
    <col min="9" max="13" width="12.140625" style="1" customWidth="1"/>
    <col min="14" max="17" width="9.140625" style="1"/>
    <col min="18" max="18" width="12.28515625" style="1" customWidth="1"/>
    <col min="19" max="16384" width="9.140625" style="1"/>
  </cols>
  <sheetData>
    <row r="1" spans="1:13" ht="15.75" customHeight="1" x14ac:dyDescent="0.25">
      <c r="J1" s="87" t="s">
        <v>99</v>
      </c>
      <c r="K1" s="87"/>
      <c r="L1" s="87"/>
      <c r="M1" s="87"/>
    </row>
    <row r="2" spans="1:13" x14ac:dyDescent="0.25">
      <c r="J2" s="87"/>
      <c r="K2" s="87"/>
      <c r="L2" s="87"/>
      <c r="M2" s="87"/>
    </row>
    <row r="3" spans="1:13" x14ac:dyDescent="0.25">
      <c r="J3" s="87"/>
      <c r="K3" s="87"/>
      <c r="L3" s="87"/>
      <c r="M3" s="87"/>
    </row>
    <row r="4" spans="1:13" x14ac:dyDescent="0.25">
      <c r="J4" s="87"/>
      <c r="K4" s="87"/>
      <c r="L4" s="87"/>
      <c r="M4" s="87"/>
    </row>
    <row r="5" spans="1:13" x14ac:dyDescent="0.25">
      <c r="A5" s="86" t="s">
        <v>98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x14ac:dyDescent="0.25">
      <c r="A6" s="85" t="s">
        <v>97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s="75" customForma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s="75" customFormat="1" ht="15.75" customHeight="1" x14ac:dyDescent="0.25">
      <c r="A8" s="68" t="s">
        <v>96</v>
      </c>
      <c r="B8" s="64">
        <v>1000000</v>
      </c>
      <c r="C8" s="82"/>
      <c r="D8" s="81"/>
      <c r="E8" s="80" t="s">
        <v>92</v>
      </c>
      <c r="F8" s="79"/>
      <c r="G8" s="79"/>
      <c r="H8" s="79"/>
      <c r="I8" s="78"/>
      <c r="J8" s="78"/>
      <c r="K8" s="78"/>
      <c r="L8" s="84" t="s">
        <v>95</v>
      </c>
      <c r="M8" s="83"/>
    </row>
    <row r="9" spans="1:13" s="69" customFormat="1" ht="35.25" customHeight="1" x14ac:dyDescent="0.2">
      <c r="A9" s="73"/>
      <c r="B9" s="55" t="s">
        <v>86</v>
      </c>
      <c r="C9" s="74"/>
      <c r="D9" s="73"/>
      <c r="E9" s="55" t="s">
        <v>94</v>
      </c>
      <c r="F9" s="72"/>
      <c r="G9" s="72"/>
      <c r="H9" s="72"/>
      <c r="I9" s="56"/>
      <c r="J9" s="56"/>
      <c r="K9" s="56"/>
      <c r="L9" s="71" t="s">
        <v>90</v>
      </c>
      <c r="M9" s="70"/>
    </row>
    <row r="10" spans="1:13" s="75" customFormat="1" ht="21" customHeight="1" x14ac:dyDescent="0.25">
      <c r="A10" s="68" t="s">
        <v>93</v>
      </c>
      <c r="B10" s="64">
        <v>1000000</v>
      </c>
      <c r="C10" s="82"/>
      <c r="D10" s="81"/>
      <c r="E10" s="80" t="s">
        <v>92</v>
      </c>
      <c r="F10" s="79"/>
      <c r="G10" s="79"/>
      <c r="H10" s="79"/>
      <c r="I10" s="78"/>
      <c r="J10" s="78"/>
      <c r="K10" s="78"/>
      <c r="L10" s="77" t="str">
        <f>L8</f>
        <v>02231293</v>
      </c>
      <c r="M10" s="76"/>
    </row>
    <row r="11" spans="1:13" s="69" customFormat="1" ht="36" customHeight="1" x14ac:dyDescent="0.2">
      <c r="A11" s="73"/>
      <c r="B11" s="55" t="s">
        <v>86</v>
      </c>
      <c r="C11" s="74"/>
      <c r="D11" s="73"/>
      <c r="E11" s="55" t="s">
        <v>91</v>
      </c>
      <c r="F11" s="72"/>
      <c r="G11" s="72"/>
      <c r="H11" s="72"/>
      <c r="I11" s="56"/>
      <c r="J11" s="56"/>
      <c r="K11" s="56"/>
      <c r="L11" s="71" t="s">
        <v>90</v>
      </c>
      <c r="M11" s="70"/>
    </row>
    <row r="12" spans="1:13" s="60" customFormat="1" ht="35.25" customHeight="1" x14ac:dyDescent="0.25">
      <c r="A12" s="68" t="s">
        <v>89</v>
      </c>
      <c r="B12" s="64">
        <v>1014081</v>
      </c>
      <c r="C12" s="67"/>
      <c r="D12" s="64">
        <v>4081</v>
      </c>
      <c r="E12" s="66"/>
      <c r="F12" s="65" t="s">
        <v>88</v>
      </c>
      <c r="G12" s="64" t="s">
        <v>87</v>
      </c>
      <c r="H12" s="63"/>
      <c r="I12" s="61"/>
      <c r="J12" s="61"/>
      <c r="K12" s="61"/>
      <c r="L12" s="62">
        <v>22201100000</v>
      </c>
      <c r="M12" s="61"/>
    </row>
    <row r="13" spans="1:13" s="53" customFormat="1" ht="71.25" customHeight="1" x14ac:dyDescent="0.25">
      <c r="A13" s="59"/>
      <c r="B13" s="55" t="s">
        <v>86</v>
      </c>
      <c r="C13" s="56"/>
      <c r="D13" s="55" t="s">
        <v>85</v>
      </c>
      <c r="E13" s="58"/>
      <c r="F13" s="57" t="s">
        <v>84</v>
      </c>
      <c r="G13" s="55" t="s">
        <v>83</v>
      </c>
      <c r="H13" s="55"/>
      <c r="I13" s="56"/>
      <c r="J13" s="56"/>
      <c r="K13" s="56"/>
      <c r="L13" s="55" t="s">
        <v>82</v>
      </c>
      <c r="M13" s="54"/>
    </row>
    <row r="14" spans="1:13" ht="19.5" customHeight="1" x14ac:dyDescent="0.25">
      <c r="A14" s="9" t="s">
        <v>81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11"/>
    </row>
    <row r="16" spans="1:13" ht="31.5" x14ac:dyDescent="0.25">
      <c r="A16" s="22" t="s">
        <v>72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26" ht="38.25" customHeight="1" x14ac:dyDescent="0.25">
      <c r="A17" s="22"/>
      <c r="B17" s="14" t="s">
        <v>79</v>
      </c>
      <c r="C17" s="13"/>
      <c r="D17" s="13"/>
      <c r="E17" s="13"/>
      <c r="F17" s="13"/>
      <c r="G17" s="13"/>
      <c r="H17" s="52"/>
      <c r="I17" s="52"/>
      <c r="J17" s="52"/>
      <c r="K17" s="52"/>
      <c r="L17" s="52"/>
      <c r="M17" s="51"/>
    </row>
    <row r="18" spans="1:26" x14ac:dyDescent="0.25">
      <c r="A18" s="11"/>
    </row>
    <row r="19" spans="1:26" x14ac:dyDescent="0.25">
      <c r="A19" s="10" t="s">
        <v>78</v>
      </c>
    </row>
    <row r="20" spans="1:26" ht="40.5" customHeight="1" x14ac:dyDescent="0.25">
      <c r="A20" s="10"/>
      <c r="B20" s="43" t="s">
        <v>77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26" x14ac:dyDescent="0.25">
      <c r="A21" s="42"/>
    </row>
    <row r="22" spans="1:26" x14ac:dyDescent="0.25">
      <c r="A22" s="10" t="s">
        <v>76</v>
      </c>
    </row>
    <row r="23" spans="1:26" x14ac:dyDescent="0.25">
      <c r="A23" s="11"/>
    </row>
    <row r="24" spans="1:26" ht="32.25" customHeight="1" x14ac:dyDescent="0.25">
      <c r="A24" s="22" t="s">
        <v>72</v>
      </c>
      <c r="B24" s="38" t="s">
        <v>75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26" ht="59.25" customHeight="1" x14ac:dyDescent="0.25">
      <c r="A25" s="22"/>
      <c r="B25" s="49" t="s">
        <v>74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</row>
    <row r="26" spans="1:26" x14ac:dyDescent="0.25">
      <c r="A26" s="11"/>
    </row>
    <row r="27" spans="1:26" x14ac:dyDescent="0.25">
      <c r="A27" s="10" t="s">
        <v>73</v>
      </c>
    </row>
    <row r="28" spans="1:26" x14ac:dyDescent="0.25">
      <c r="A28" s="11"/>
      <c r="M28" s="42" t="s">
        <v>65</v>
      </c>
    </row>
    <row r="29" spans="1:26" ht="42" customHeight="1" x14ac:dyDescent="0.25">
      <c r="A29" s="38" t="s">
        <v>72</v>
      </c>
      <c r="B29" s="38" t="s">
        <v>71</v>
      </c>
      <c r="C29" s="38"/>
      <c r="D29" s="38"/>
      <c r="E29" s="38" t="s">
        <v>54</v>
      </c>
      <c r="F29" s="38"/>
      <c r="G29" s="38"/>
      <c r="H29" s="38" t="s">
        <v>63</v>
      </c>
      <c r="I29" s="38"/>
      <c r="J29" s="38"/>
      <c r="K29" s="38" t="s">
        <v>52</v>
      </c>
      <c r="L29" s="38"/>
      <c r="M29" s="38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33" customHeight="1" x14ac:dyDescent="0.25">
      <c r="A30" s="38"/>
      <c r="B30" s="38"/>
      <c r="C30" s="38"/>
      <c r="D30" s="38"/>
      <c r="E30" s="22" t="s">
        <v>51</v>
      </c>
      <c r="F30" s="22" t="s">
        <v>50</v>
      </c>
      <c r="G30" s="22" t="s">
        <v>49</v>
      </c>
      <c r="H30" s="22" t="s">
        <v>51</v>
      </c>
      <c r="I30" s="22" t="s">
        <v>50</v>
      </c>
      <c r="J30" s="22" t="s">
        <v>49</v>
      </c>
      <c r="K30" s="22" t="s">
        <v>51</v>
      </c>
      <c r="L30" s="22" t="s">
        <v>50</v>
      </c>
      <c r="M30" s="22" t="s">
        <v>49</v>
      </c>
      <c r="R30" s="45"/>
      <c r="S30" s="45"/>
      <c r="T30" s="45"/>
      <c r="U30" s="45"/>
      <c r="V30" s="45"/>
      <c r="W30" s="45"/>
      <c r="X30" s="45"/>
      <c r="Y30" s="45"/>
      <c r="Z30" s="45"/>
    </row>
    <row r="31" spans="1:26" x14ac:dyDescent="0.25">
      <c r="A31" s="22">
        <v>1</v>
      </c>
      <c r="B31" s="38">
        <v>2</v>
      </c>
      <c r="C31" s="38"/>
      <c r="D31" s="38"/>
      <c r="E31" s="22">
        <v>3</v>
      </c>
      <c r="F31" s="22">
        <v>4</v>
      </c>
      <c r="G31" s="22">
        <v>5</v>
      </c>
      <c r="H31" s="22">
        <v>6</v>
      </c>
      <c r="I31" s="22">
        <v>7</v>
      </c>
      <c r="J31" s="22">
        <v>8</v>
      </c>
      <c r="K31" s="22">
        <v>9</v>
      </c>
      <c r="L31" s="22">
        <v>10</v>
      </c>
      <c r="M31" s="22">
        <v>11</v>
      </c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26.25" customHeight="1" x14ac:dyDescent="0.25">
      <c r="A32" s="22"/>
      <c r="B32" s="38" t="s">
        <v>60</v>
      </c>
      <c r="C32" s="38"/>
      <c r="D32" s="38"/>
      <c r="E32" s="22">
        <f>E33+E34+E35</f>
        <v>15324382</v>
      </c>
      <c r="F32" s="22">
        <f>F33+F34+F35</f>
        <v>148000</v>
      </c>
      <c r="G32" s="22">
        <f>G33+G34+G35</f>
        <v>15472382</v>
      </c>
      <c r="H32" s="22">
        <f>H33+H34+H35</f>
        <v>15305684.719999999</v>
      </c>
      <c r="I32" s="22">
        <f>I33+I34+I35</f>
        <v>978013.48</v>
      </c>
      <c r="J32" s="22">
        <f>J33+J34+J35</f>
        <v>16283698.199999999</v>
      </c>
      <c r="K32" s="22">
        <f>K33+K34+K35</f>
        <v>-18697.280000000261</v>
      </c>
      <c r="L32" s="22">
        <f>L33+L34+L35</f>
        <v>830013.48</v>
      </c>
      <c r="M32" s="22">
        <f>M33+M34+M35</f>
        <v>811316.20000000019</v>
      </c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63" customHeight="1" x14ac:dyDescent="0.25">
      <c r="A33" s="22"/>
      <c r="B33" s="38" t="s">
        <v>70</v>
      </c>
      <c r="C33" s="38"/>
      <c r="D33" s="38"/>
      <c r="E33" s="33">
        <f>3433100+53395+15000+11102</f>
        <v>3512597</v>
      </c>
      <c r="F33" s="33"/>
      <c r="G33" s="22">
        <f>E33+F33</f>
        <v>3512597</v>
      </c>
      <c r="H33" s="22">
        <f>E33-18062</f>
        <v>3494535</v>
      </c>
      <c r="I33" s="22">
        <v>560873.03</v>
      </c>
      <c r="J33" s="22">
        <f>H33+I33</f>
        <v>4055408.0300000003</v>
      </c>
      <c r="K33" s="22">
        <f>H33-E33</f>
        <v>-18062</v>
      </c>
      <c r="L33" s="22">
        <f>I33-F33</f>
        <v>560873.03</v>
      </c>
      <c r="M33" s="22">
        <f>J33-G33</f>
        <v>542811.03000000026</v>
      </c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52.5" customHeight="1" x14ac:dyDescent="0.25">
      <c r="A34" s="22"/>
      <c r="B34" s="38" t="s">
        <v>69</v>
      </c>
      <c r="C34" s="38"/>
      <c r="D34" s="38"/>
      <c r="E34" s="33">
        <f>5457350+100750+22165</f>
        <v>5580265</v>
      </c>
      <c r="F34" s="33">
        <v>86000</v>
      </c>
      <c r="G34" s="22">
        <f>E34+F34</f>
        <v>5666265</v>
      </c>
      <c r="H34" s="22">
        <f>E34-285.08</f>
        <v>5579979.9199999999</v>
      </c>
      <c r="I34" s="22">
        <f>14414.45</f>
        <v>14414.45</v>
      </c>
      <c r="J34" s="22">
        <f>H34+I34</f>
        <v>5594394.3700000001</v>
      </c>
      <c r="K34" s="22">
        <f>H34-E34</f>
        <v>-285.08000000007451</v>
      </c>
      <c r="L34" s="22">
        <f>I34-F34</f>
        <v>-71585.55</v>
      </c>
      <c r="M34" s="22">
        <f>J34-G34</f>
        <v>-71870.629999999888</v>
      </c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59.25" customHeight="1" x14ac:dyDescent="0.25">
      <c r="A35" s="22"/>
      <c r="B35" s="38" t="s">
        <v>68</v>
      </c>
      <c r="C35" s="38"/>
      <c r="D35" s="38"/>
      <c r="E35" s="33">
        <f>6100510+107385+23625</f>
        <v>6231520</v>
      </c>
      <c r="F35" s="33">
        <v>62000</v>
      </c>
      <c r="G35" s="22">
        <f>E35+F35</f>
        <v>6293520</v>
      </c>
      <c r="H35" s="22">
        <f>E35-350.2</f>
        <v>6231169.7999999998</v>
      </c>
      <c r="I35" s="22">
        <f>11466+391260</f>
        <v>402726</v>
      </c>
      <c r="J35" s="22">
        <f>H35+I35</f>
        <v>6633895.7999999998</v>
      </c>
      <c r="K35" s="22">
        <f>H35-E35</f>
        <v>-350.20000000018626</v>
      </c>
      <c r="L35" s="22">
        <f>I35-F35</f>
        <v>340726</v>
      </c>
      <c r="M35" s="22">
        <f>J35-G35</f>
        <v>340375.79999999981</v>
      </c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45" customHeight="1" x14ac:dyDescent="0.25">
      <c r="A36" s="44" t="s">
        <v>67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26" ht="33" customHeight="1" x14ac:dyDescent="0.25">
      <c r="A37" s="43" t="s">
        <v>66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26" x14ac:dyDescent="0.25">
      <c r="A38" s="11"/>
      <c r="M38" s="42" t="s">
        <v>65</v>
      </c>
    </row>
    <row r="39" spans="1:26" ht="31.5" customHeight="1" x14ac:dyDescent="0.25">
      <c r="A39" s="38" t="s">
        <v>58</v>
      </c>
      <c r="B39" s="38" t="s">
        <v>64</v>
      </c>
      <c r="C39" s="38"/>
      <c r="D39" s="38"/>
      <c r="E39" s="38" t="s">
        <v>54</v>
      </c>
      <c r="F39" s="38"/>
      <c r="G39" s="38"/>
      <c r="H39" s="38" t="s">
        <v>63</v>
      </c>
      <c r="I39" s="38"/>
      <c r="J39" s="38"/>
      <c r="K39" s="38" t="s">
        <v>52</v>
      </c>
      <c r="L39" s="38"/>
      <c r="M39" s="38"/>
    </row>
    <row r="40" spans="1:26" ht="33.75" customHeight="1" x14ac:dyDescent="0.25">
      <c r="A40" s="38"/>
      <c r="B40" s="38"/>
      <c r="C40" s="38"/>
      <c r="D40" s="38"/>
      <c r="E40" s="22" t="s">
        <v>51</v>
      </c>
      <c r="F40" s="22" t="s">
        <v>50</v>
      </c>
      <c r="G40" s="22" t="s">
        <v>49</v>
      </c>
      <c r="H40" s="22" t="s">
        <v>51</v>
      </c>
      <c r="I40" s="22" t="s">
        <v>50</v>
      </c>
      <c r="J40" s="22" t="s">
        <v>49</v>
      </c>
      <c r="K40" s="22" t="s">
        <v>51</v>
      </c>
      <c r="L40" s="22" t="s">
        <v>50</v>
      </c>
      <c r="M40" s="22" t="s">
        <v>49</v>
      </c>
    </row>
    <row r="41" spans="1:26" x14ac:dyDescent="0.25">
      <c r="A41" s="22">
        <v>1</v>
      </c>
      <c r="B41" s="38">
        <v>2</v>
      </c>
      <c r="C41" s="38"/>
      <c r="D41" s="38"/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22">
        <v>9</v>
      </c>
      <c r="L41" s="22">
        <v>10</v>
      </c>
      <c r="M41" s="22">
        <v>11</v>
      </c>
    </row>
    <row r="42" spans="1:26" ht="69.75" customHeight="1" x14ac:dyDescent="0.25">
      <c r="A42" s="22"/>
      <c r="B42" s="41" t="s">
        <v>62</v>
      </c>
      <c r="C42" s="41"/>
      <c r="D42" s="41"/>
      <c r="E42" s="27">
        <f>E32-E43</f>
        <v>14692480</v>
      </c>
      <c r="F42" s="22">
        <f>F32</f>
        <v>148000</v>
      </c>
      <c r="G42" s="22">
        <f>E42+F42</f>
        <v>14840480</v>
      </c>
      <c r="H42" s="22">
        <f>H32-H43</f>
        <v>14691844.719999999</v>
      </c>
      <c r="I42" s="22">
        <f>I32</f>
        <v>978013.48</v>
      </c>
      <c r="J42" s="22">
        <f>H42+I42</f>
        <v>15669858.199999999</v>
      </c>
      <c r="K42" s="22">
        <f>H42-E42</f>
        <v>-635.28000000119209</v>
      </c>
      <c r="L42" s="22">
        <f>I42-F42</f>
        <v>830013.48</v>
      </c>
      <c r="M42" s="22">
        <f>J42-G42</f>
        <v>829378.19999999925</v>
      </c>
    </row>
    <row r="43" spans="1:26" ht="45" customHeight="1" x14ac:dyDescent="0.25">
      <c r="A43" s="22"/>
      <c r="B43" s="41" t="s">
        <v>61</v>
      </c>
      <c r="C43" s="41"/>
      <c r="D43" s="41"/>
      <c r="E43" s="27">
        <v>631902</v>
      </c>
      <c r="F43" s="22"/>
      <c r="G43" s="22">
        <f>E43+F43</f>
        <v>631902</v>
      </c>
      <c r="H43" s="22">
        <v>613840</v>
      </c>
      <c r="I43" s="22"/>
      <c r="J43" s="22">
        <f>H43+I43</f>
        <v>613840</v>
      </c>
      <c r="K43" s="22">
        <f>H43-E43</f>
        <v>-18062</v>
      </c>
      <c r="L43" s="22">
        <f>I43-F43</f>
        <v>0</v>
      </c>
      <c r="M43" s="22">
        <f>J43-G43</f>
        <v>-18062</v>
      </c>
    </row>
    <row r="44" spans="1:26" ht="30" customHeight="1" x14ac:dyDescent="0.25">
      <c r="A44" s="33"/>
      <c r="B44" s="14" t="s">
        <v>60</v>
      </c>
      <c r="C44" s="40"/>
      <c r="D44" s="39"/>
      <c r="E44" s="33">
        <f>E42+E43</f>
        <v>15324382</v>
      </c>
      <c r="F44" s="33">
        <f>F42+F43</f>
        <v>148000</v>
      </c>
      <c r="G44" s="33">
        <f>G42+G43</f>
        <v>15472382</v>
      </c>
      <c r="H44" s="33">
        <f>H42+H43</f>
        <v>15305684.719999999</v>
      </c>
      <c r="I44" s="33">
        <f>I42+I43</f>
        <v>978013.48</v>
      </c>
      <c r="J44" s="33">
        <f>J42+J43</f>
        <v>16283698.199999999</v>
      </c>
      <c r="K44" s="33">
        <f>K42+K43</f>
        <v>-18697.280000001192</v>
      </c>
      <c r="L44" s="33">
        <f>L42+L43</f>
        <v>830013.48</v>
      </c>
      <c r="M44" s="33">
        <f>M42+M43</f>
        <v>811316.19999999925</v>
      </c>
    </row>
    <row r="45" spans="1:26" x14ac:dyDescent="0.25">
      <c r="A45" s="11"/>
    </row>
    <row r="46" spans="1:26" x14ac:dyDescent="0.25">
      <c r="A46" s="10" t="s">
        <v>59</v>
      </c>
    </row>
    <row r="47" spans="1:26" x14ac:dyDescent="0.25">
      <c r="A47" s="11"/>
    </row>
    <row r="48" spans="1:26" ht="71.25" customHeight="1" x14ac:dyDescent="0.25">
      <c r="A48" s="38" t="s">
        <v>58</v>
      </c>
      <c r="B48" s="38" t="s">
        <v>57</v>
      </c>
      <c r="C48" s="38" t="s">
        <v>56</v>
      </c>
      <c r="D48" s="38" t="s">
        <v>55</v>
      </c>
      <c r="E48" s="38" t="s">
        <v>54</v>
      </c>
      <c r="F48" s="38"/>
      <c r="G48" s="38"/>
      <c r="H48" s="38" t="s">
        <v>53</v>
      </c>
      <c r="I48" s="38"/>
      <c r="J48" s="38"/>
      <c r="K48" s="38" t="s">
        <v>52</v>
      </c>
      <c r="L48" s="38"/>
      <c r="M48" s="38"/>
    </row>
    <row r="49" spans="1:13" ht="30.75" customHeight="1" x14ac:dyDescent="0.25">
      <c r="A49" s="38"/>
      <c r="B49" s="38"/>
      <c r="C49" s="38"/>
      <c r="D49" s="38"/>
      <c r="E49" s="22" t="s">
        <v>51</v>
      </c>
      <c r="F49" s="22" t="s">
        <v>50</v>
      </c>
      <c r="G49" s="22" t="s">
        <v>49</v>
      </c>
      <c r="H49" s="22" t="s">
        <v>51</v>
      </c>
      <c r="I49" s="22" t="s">
        <v>50</v>
      </c>
      <c r="J49" s="22" t="s">
        <v>49</v>
      </c>
      <c r="K49" s="22" t="s">
        <v>51</v>
      </c>
      <c r="L49" s="22" t="s">
        <v>50</v>
      </c>
      <c r="M49" s="22" t="s">
        <v>49</v>
      </c>
    </row>
    <row r="50" spans="1:13" x14ac:dyDescent="0.25">
      <c r="A50" s="22">
        <v>1</v>
      </c>
      <c r="B50" s="22">
        <v>2</v>
      </c>
      <c r="C50" s="22">
        <v>3</v>
      </c>
      <c r="D50" s="22">
        <v>4</v>
      </c>
      <c r="E50" s="22">
        <v>5</v>
      </c>
      <c r="F50" s="22">
        <v>6</v>
      </c>
      <c r="G50" s="22">
        <v>7</v>
      </c>
      <c r="H50" s="22">
        <v>8</v>
      </c>
      <c r="I50" s="22">
        <v>9</v>
      </c>
      <c r="J50" s="22">
        <v>10</v>
      </c>
      <c r="K50" s="22">
        <v>11</v>
      </c>
      <c r="L50" s="22">
        <v>12</v>
      </c>
      <c r="M50" s="22">
        <v>13</v>
      </c>
    </row>
    <row r="51" spans="1:13" ht="21" customHeight="1" x14ac:dyDescent="0.25">
      <c r="A51" s="25">
        <v>1</v>
      </c>
      <c r="B51" s="37" t="s">
        <v>48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47.25" x14ac:dyDescent="0.25">
      <c r="A52" s="22"/>
      <c r="B52" s="36" t="s">
        <v>47</v>
      </c>
      <c r="C52" s="22" t="s">
        <v>28</v>
      </c>
      <c r="D52" s="22" t="s">
        <v>46</v>
      </c>
      <c r="E52" s="22">
        <f>E53+E54</f>
        <v>3</v>
      </c>
      <c r="F52" s="22">
        <f>F53+F54</f>
        <v>3</v>
      </c>
      <c r="G52" s="22">
        <f>E52</f>
        <v>3</v>
      </c>
      <c r="H52" s="22">
        <f>H53+H54</f>
        <v>3</v>
      </c>
      <c r="I52" s="22">
        <f>I53+I54</f>
        <v>3</v>
      </c>
      <c r="J52" s="22">
        <f>H52</f>
        <v>3</v>
      </c>
      <c r="K52" s="22"/>
      <c r="L52" s="22"/>
      <c r="M52" s="22"/>
    </row>
    <row r="53" spans="1:13" ht="53.25" customHeight="1" x14ac:dyDescent="0.25">
      <c r="A53" s="22"/>
      <c r="B53" s="21" t="s">
        <v>45</v>
      </c>
      <c r="C53" s="22" t="s">
        <v>28</v>
      </c>
      <c r="D53" s="22" t="s">
        <v>38</v>
      </c>
      <c r="E53" s="22">
        <v>1</v>
      </c>
      <c r="F53" s="22">
        <v>1</v>
      </c>
      <c r="G53" s="22">
        <f>E53+F53</f>
        <v>2</v>
      </c>
      <c r="H53" s="22">
        <v>1</v>
      </c>
      <c r="I53" s="22">
        <v>1</v>
      </c>
      <c r="J53" s="22">
        <f>H53+I53</f>
        <v>2</v>
      </c>
      <c r="K53" s="22"/>
      <c r="L53" s="22"/>
      <c r="M53" s="22"/>
    </row>
    <row r="54" spans="1:13" ht="31.5" customHeight="1" x14ac:dyDescent="0.25">
      <c r="A54" s="22"/>
      <c r="B54" s="36" t="s">
        <v>44</v>
      </c>
      <c r="C54" s="22" t="s">
        <v>28</v>
      </c>
      <c r="D54" s="22" t="s">
        <v>38</v>
      </c>
      <c r="E54" s="22">
        <v>2</v>
      </c>
      <c r="F54" s="22">
        <v>2</v>
      </c>
      <c r="G54" s="22">
        <f>E54+F54</f>
        <v>4</v>
      </c>
      <c r="H54" s="22">
        <v>2</v>
      </c>
      <c r="I54" s="22">
        <v>2</v>
      </c>
      <c r="J54" s="22">
        <f>H54+I54</f>
        <v>4</v>
      </c>
      <c r="K54" s="22"/>
      <c r="L54" s="22"/>
      <c r="M54" s="22"/>
    </row>
    <row r="55" spans="1:13" ht="50.25" customHeight="1" x14ac:dyDescent="0.25">
      <c r="A55" s="22"/>
      <c r="B55" s="35" t="s">
        <v>43</v>
      </c>
      <c r="C55" s="22" t="s">
        <v>28</v>
      </c>
      <c r="D55" s="22" t="s">
        <v>38</v>
      </c>
      <c r="E55" s="22">
        <f>E56+E57+E58+E59</f>
        <v>106</v>
      </c>
      <c r="F55" s="22"/>
      <c r="G55" s="22">
        <f>E55+F55</f>
        <v>106</v>
      </c>
      <c r="H55" s="22">
        <f>H56+H57+H58+H59</f>
        <v>106</v>
      </c>
      <c r="I55" s="22"/>
      <c r="J55" s="22">
        <f>H55+I55</f>
        <v>106</v>
      </c>
      <c r="K55" s="22"/>
      <c r="L55" s="22"/>
      <c r="M55" s="22"/>
    </row>
    <row r="56" spans="1:13" ht="31.5" x14ac:dyDescent="0.25">
      <c r="A56" s="22"/>
      <c r="B56" s="35" t="s">
        <v>42</v>
      </c>
      <c r="C56" s="22" t="s">
        <v>28</v>
      </c>
      <c r="D56" s="22" t="s">
        <v>38</v>
      </c>
      <c r="E56" s="22">
        <v>9.5</v>
      </c>
      <c r="F56" s="22"/>
      <c r="G56" s="22">
        <f>E56+F56</f>
        <v>9.5</v>
      </c>
      <c r="H56" s="22">
        <v>9.5</v>
      </c>
      <c r="I56" s="22"/>
      <c r="J56" s="22">
        <f>H56+I56</f>
        <v>9.5</v>
      </c>
      <c r="K56" s="22"/>
      <c r="L56" s="22"/>
      <c r="M56" s="22"/>
    </row>
    <row r="57" spans="1:13" ht="30" customHeight="1" x14ac:dyDescent="0.25">
      <c r="A57" s="22"/>
      <c r="B57" s="35" t="s">
        <v>41</v>
      </c>
      <c r="C57" s="22" t="s">
        <v>28</v>
      </c>
      <c r="D57" s="22" t="s">
        <v>38</v>
      </c>
      <c r="E57" s="22">
        <f>90.75+1</f>
        <v>91.75</v>
      </c>
      <c r="F57" s="22"/>
      <c r="G57" s="22">
        <f>E57</f>
        <v>91.75</v>
      </c>
      <c r="H57" s="22">
        <v>91.75</v>
      </c>
      <c r="I57" s="22"/>
      <c r="J57" s="22">
        <f>H57</f>
        <v>91.75</v>
      </c>
      <c r="K57" s="22"/>
      <c r="L57" s="22"/>
      <c r="M57" s="22"/>
    </row>
    <row r="58" spans="1:13" ht="29.25" customHeight="1" x14ac:dyDescent="0.25">
      <c r="A58" s="22"/>
      <c r="B58" s="35" t="s">
        <v>40</v>
      </c>
      <c r="C58" s="22" t="s">
        <v>28</v>
      </c>
      <c r="D58" s="22" t="s">
        <v>38</v>
      </c>
      <c r="E58" s="22">
        <v>1.75</v>
      </c>
      <c r="F58" s="22"/>
      <c r="G58" s="22">
        <f>E58</f>
        <v>1.75</v>
      </c>
      <c r="H58" s="22">
        <v>1.75</v>
      </c>
      <c r="I58" s="22"/>
      <c r="J58" s="22">
        <f>H58</f>
        <v>1.75</v>
      </c>
      <c r="K58" s="22"/>
      <c r="L58" s="22"/>
      <c r="M58" s="22"/>
    </row>
    <row r="59" spans="1:13" ht="68.25" customHeight="1" x14ac:dyDescent="0.25">
      <c r="A59" s="22"/>
      <c r="B59" s="35" t="s">
        <v>39</v>
      </c>
      <c r="C59" s="22" t="s">
        <v>28</v>
      </c>
      <c r="D59" s="22" t="s">
        <v>38</v>
      </c>
      <c r="E59" s="22">
        <v>3</v>
      </c>
      <c r="F59" s="22"/>
      <c r="G59" s="22">
        <f>E59</f>
        <v>3</v>
      </c>
      <c r="H59" s="22">
        <v>3</v>
      </c>
      <c r="I59" s="22"/>
      <c r="J59" s="22">
        <f>H59</f>
        <v>3</v>
      </c>
      <c r="K59" s="22"/>
      <c r="L59" s="22"/>
      <c r="M59" s="22"/>
    </row>
    <row r="60" spans="1:13" ht="147" customHeight="1" x14ac:dyDescent="0.25">
      <c r="A60" s="22"/>
      <c r="B60" s="21" t="s">
        <v>37</v>
      </c>
      <c r="C60" s="20" t="s">
        <v>18</v>
      </c>
      <c r="D60" s="20" t="s">
        <v>34</v>
      </c>
      <c r="E60" s="22">
        <f>E32</f>
        <v>15324382</v>
      </c>
      <c r="F60" s="22"/>
      <c r="G60" s="22">
        <f>E60</f>
        <v>15324382</v>
      </c>
      <c r="H60" s="22">
        <f>H32</f>
        <v>15305684.719999999</v>
      </c>
      <c r="I60" s="22"/>
      <c r="J60" s="22">
        <f>H60</f>
        <v>15305684.719999999</v>
      </c>
      <c r="K60" s="22">
        <f>H60-E60</f>
        <v>-18697.280000001192</v>
      </c>
      <c r="L60" s="22"/>
      <c r="M60" s="22">
        <f>J60-G60</f>
        <v>-18697.280000001192</v>
      </c>
    </row>
    <row r="61" spans="1:13" ht="182.25" customHeight="1" x14ac:dyDescent="0.25">
      <c r="A61" s="22"/>
      <c r="B61" s="34" t="s">
        <v>36</v>
      </c>
      <c r="C61" s="33" t="s">
        <v>35</v>
      </c>
      <c r="D61" s="33" t="s">
        <v>34</v>
      </c>
      <c r="E61" s="22">
        <f>E43-54000</f>
        <v>577902</v>
      </c>
      <c r="F61" s="22"/>
      <c r="G61" s="22">
        <f>E61</f>
        <v>577902</v>
      </c>
      <c r="H61" s="22">
        <f>577840</f>
        <v>577840</v>
      </c>
      <c r="I61" s="22"/>
      <c r="J61" s="22">
        <f>H61</f>
        <v>577840</v>
      </c>
      <c r="K61" s="22">
        <f>H61-E61</f>
        <v>-62</v>
      </c>
      <c r="L61" s="22"/>
      <c r="M61" s="22">
        <f>J61-G61</f>
        <v>-62</v>
      </c>
    </row>
    <row r="62" spans="1:13" ht="33" customHeight="1" x14ac:dyDescent="0.25">
      <c r="A62" s="17" t="s">
        <v>33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5"/>
    </row>
    <row r="63" spans="1:13" ht="22.5" customHeight="1" x14ac:dyDescent="0.25">
      <c r="A63" s="25">
        <v>2</v>
      </c>
      <c r="B63" s="25" t="s">
        <v>32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spans="1:13" ht="117.75" customHeight="1" x14ac:dyDescent="0.25">
      <c r="A64" s="22"/>
      <c r="B64" s="30" t="s">
        <v>31</v>
      </c>
      <c r="C64" s="20" t="s">
        <v>28</v>
      </c>
      <c r="D64" s="20" t="s">
        <v>26</v>
      </c>
      <c r="E64" s="22">
        <f>90</f>
        <v>90</v>
      </c>
      <c r="F64" s="22">
        <v>19</v>
      </c>
      <c r="G64" s="22">
        <f>E64+F64</f>
        <v>109</v>
      </c>
      <c r="H64" s="22">
        <v>12</v>
      </c>
      <c r="I64" s="22">
        <v>10</v>
      </c>
      <c r="J64" s="22">
        <f>H64+I64</f>
        <v>22</v>
      </c>
      <c r="K64" s="22">
        <f>H64-E64</f>
        <v>-78</v>
      </c>
      <c r="L64" s="22">
        <f>I64-F64</f>
        <v>-9</v>
      </c>
      <c r="M64" s="22">
        <f>J64-G64</f>
        <v>-87</v>
      </c>
    </row>
    <row r="65" spans="1:18" ht="114.75" customHeight="1" x14ac:dyDescent="0.25">
      <c r="A65" s="22"/>
      <c r="B65" s="30" t="s">
        <v>30</v>
      </c>
      <c r="C65" s="20" t="s">
        <v>28</v>
      </c>
      <c r="D65" s="20" t="s">
        <v>26</v>
      </c>
      <c r="E65" s="22">
        <f>45</f>
        <v>45</v>
      </c>
      <c r="F65" s="22">
        <v>10</v>
      </c>
      <c r="G65" s="22">
        <f>E65+F65</f>
        <v>55</v>
      </c>
      <c r="H65" s="22">
        <v>23</v>
      </c>
      <c r="I65" s="22">
        <v>0</v>
      </c>
      <c r="J65" s="22">
        <f>H65+I65</f>
        <v>23</v>
      </c>
      <c r="K65" s="22">
        <f>H65-E65</f>
        <v>-22</v>
      </c>
      <c r="L65" s="22">
        <f>I65-F65</f>
        <v>-10</v>
      </c>
      <c r="M65" s="22">
        <f>J65-G65</f>
        <v>-32</v>
      </c>
    </row>
    <row r="66" spans="1:18" ht="110.25" customHeight="1" x14ac:dyDescent="0.25">
      <c r="A66" s="22"/>
      <c r="B66" s="30" t="s">
        <v>29</v>
      </c>
      <c r="C66" s="20" t="s">
        <v>28</v>
      </c>
      <c r="D66" s="20" t="s">
        <v>26</v>
      </c>
      <c r="E66" s="22"/>
      <c r="F66" s="22">
        <v>3308</v>
      </c>
      <c r="G66" s="22">
        <f>E66+F66</f>
        <v>3308</v>
      </c>
      <c r="H66" s="22"/>
      <c r="I66" s="22">
        <v>1445</v>
      </c>
      <c r="J66" s="22">
        <f>H66+I66</f>
        <v>1445</v>
      </c>
      <c r="K66" s="22"/>
      <c r="L66" s="22">
        <f>I66-F66</f>
        <v>-1863</v>
      </c>
      <c r="M66" s="22">
        <f>J66-G66</f>
        <v>-1863</v>
      </c>
    </row>
    <row r="67" spans="1:18" ht="134.25" customHeight="1" x14ac:dyDescent="0.25">
      <c r="A67" s="22"/>
      <c r="B67" s="30" t="s">
        <v>27</v>
      </c>
      <c r="C67" s="20" t="s">
        <v>24</v>
      </c>
      <c r="D67" s="20" t="s">
        <v>26</v>
      </c>
      <c r="E67" s="22"/>
      <c r="F67" s="22">
        <v>3100</v>
      </c>
      <c r="G67" s="22">
        <f>E67+F67</f>
        <v>3100</v>
      </c>
      <c r="H67" s="22"/>
      <c r="I67" s="22"/>
      <c r="J67" s="22">
        <f>H67+I67</f>
        <v>0</v>
      </c>
      <c r="K67" s="22"/>
      <c r="L67" s="22">
        <f>I67-F67</f>
        <v>-3100</v>
      </c>
      <c r="M67" s="22">
        <f>J67-G67</f>
        <v>-3100</v>
      </c>
    </row>
    <row r="68" spans="1:18" ht="220.5" x14ac:dyDescent="0.25">
      <c r="A68" s="22"/>
      <c r="B68" s="30" t="s">
        <v>25</v>
      </c>
      <c r="C68" s="20" t="s">
        <v>24</v>
      </c>
      <c r="D68" s="20" t="s">
        <v>23</v>
      </c>
      <c r="E68" s="22">
        <v>20</v>
      </c>
      <c r="F68" s="22"/>
      <c r="G68" s="22">
        <f>E68+F68</f>
        <v>20</v>
      </c>
      <c r="H68" s="22">
        <v>20</v>
      </c>
      <c r="I68" s="22"/>
      <c r="J68" s="22">
        <f>H68+I68</f>
        <v>20</v>
      </c>
      <c r="K68" s="22">
        <f>H68-E68</f>
        <v>0</v>
      </c>
      <c r="L68" s="22"/>
      <c r="M68" s="22">
        <f>K68</f>
        <v>0</v>
      </c>
    </row>
    <row r="69" spans="1:18" ht="24" customHeight="1" x14ac:dyDescent="0.25">
      <c r="A69" s="17" t="s">
        <v>17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5"/>
    </row>
    <row r="70" spans="1:18" ht="31.5" x14ac:dyDescent="0.25">
      <c r="A70" s="25">
        <v>3</v>
      </c>
      <c r="B70" s="25" t="s">
        <v>22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8" ht="110.25" x14ac:dyDescent="0.25">
      <c r="A71" s="25"/>
      <c r="B71" s="30" t="s">
        <v>21</v>
      </c>
      <c r="C71" s="22" t="s">
        <v>18</v>
      </c>
      <c r="D71" s="22" t="s">
        <v>10</v>
      </c>
      <c r="E71" s="32">
        <v>2408</v>
      </c>
      <c r="F71" s="26"/>
      <c r="G71" s="26">
        <f>E71</f>
        <v>2408</v>
      </c>
      <c r="H71" s="31">
        <v>2407.67</v>
      </c>
      <c r="I71" s="28"/>
      <c r="J71" s="28">
        <f>H71</f>
        <v>2407.67</v>
      </c>
      <c r="K71" s="28">
        <v>-0.33</v>
      </c>
      <c r="L71" s="28"/>
      <c r="M71" s="28">
        <f>K71</f>
        <v>-0.33</v>
      </c>
    </row>
    <row r="72" spans="1:18" ht="167.25" customHeight="1" x14ac:dyDescent="0.25">
      <c r="A72" s="22"/>
      <c r="B72" s="30" t="s">
        <v>20</v>
      </c>
      <c r="C72" s="22" t="s">
        <v>18</v>
      </c>
      <c r="D72" s="22" t="s">
        <v>10</v>
      </c>
      <c r="E72" s="31"/>
      <c r="F72" s="29">
        <v>26</v>
      </c>
      <c r="G72" s="26">
        <f>F72</f>
        <v>26</v>
      </c>
      <c r="H72" s="26"/>
      <c r="I72" s="26">
        <v>27</v>
      </c>
      <c r="J72" s="26">
        <f>I72</f>
        <v>27</v>
      </c>
      <c r="K72" s="26"/>
      <c r="L72" s="26">
        <f>I72-F72</f>
        <v>1</v>
      </c>
      <c r="M72" s="26">
        <f>L72</f>
        <v>1</v>
      </c>
    </row>
    <row r="73" spans="1:18" ht="173.25" x14ac:dyDescent="0.25">
      <c r="A73" s="22"/>
      <c r="B73" s="30" t="s">
        <v>19</v>
      </c>
      <c r="C73" s="22" t="s">
        <v>18</v>
      </c>
      <c r="D73" s="22" t="s">
        <v>10</v>
      </c>
      <c r="E73" s="22"/>
      <c r="F73" s="29">
        <v>20</v>
      </c>
      <c r="G73" s="26">
        <f>F73</f>
        <v>20</v>
      </c>
      <c r="H73" s="28"/>
      <c r="I73" s="26"/>
      <c r="J73" s="26">
        <f>I73</f>
        <v>0</v>
      </c>
      <c r="K73" s="27"/>
      <c r="L73" s="26">
        <f>I73-F73</f>
        <v>-20</v>
      </c>
      <c r="M73" s="26">
        <f>L73</f>
        <v>-20</v>
      </c>
    </row>
    <row r="74" spans="1:18" ht="15.75" customHeight="1" x14ac:dyDescent="0.25">
      <c r="A74" s="17" t="s">
        <v>17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5"/>
    </row>
    <row r="75" spans="1:18" x14ac:dyDescent="0.25">
      <c r="A75" s="25">
        <v>4</v>
      </c>
      <c r="B75" s="25" t="s">
        <v>16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P75" s="23"/>
      <c r="Q75" s="23"/>
      <c r="R75" s="23"/>
    </row>
    <row r="76" spans="1:18" ht="259.5" customHeight="1" x14ac:dyDescent="0.25">
      <c r="A76" s="25"/>
      <c r="B76" s="24" t="s">
        <v>15</v>
      </c>
      <c r="C76" s="20" t="s">
        <v>11</v>
      </c>
      <c r="D76" s="20" t="s">
        <v>10</v>
      </c>
      <c r="E76" s="19">
        <v>100</v>
      </c>
      <c r="F76" s="19">
        <v>105.6</v>
      </c>
      <c r="G76" s="19">
        <v>100.9</v>
      </c>
      <c r="H76" s="18">
        <v>13.3</v>
      </c>
      <c r="I76" s="18">
        <v>55.6</v>
      </c>
      <c r="J76" s="18">
        <v>20.399999999999999</v>
      </c>
      <c r="K76" s="18">
        <v>-86.7</v>
      </c>
      <c r="L76" s="18">
        <v>-50</v>
      </c>
      <c r="M76" s="18">
        <v>-80.599999999999994</v>
      </c>
      <c r="P76" s="23"/>
      <c r="Q76" s="23"/>
      <c r="R76" s="23"/>
    </row>
    <row r="77" spans="1:18" ht="186.75" customHeight="1" x14ac:dyDescent="0.25">
      <c r="A77" s="22"/>
      <c r="B77" s="24" t="s">
        <v>14</v>
      </c>
      <c r="C77" s="20" t="s">
        <v>11</v>
      </c>
      <c r="D77" s="20" t="s">
        <v>10</v>
      </c>
      <c r="E77" s="19">
        <v>100</v>
      </c>
      <c r="F77" s="19">
        <v>111.1</v>
      </c>
      <c r="G77" s="19">
        <v>101.9</v>
      </c>
      <c r="H77" s="18">
        <v>51.1</v>
      </c>
      <c r="I77" s="18">
        <v>0</v>
      </c>
      <c r="J77" s="18">
        <v>51.1</v>
      </c>
      <c r="K77" s="18">
        <v>-48.9</v>
      </c>
      <c r="L77" s="18">
        <v>-111.1</v>
      </c>
      <c r="M77" s="18">
        <v>-50.7</v>
      </c>
      <c r="P77" s="23"/>
      <c r="Q77" s="23"/>
      <c r="R77" s="23"/>
    </row>
    <row r="78" spans="1:18" ht="256.5" customHeight="1" x14ac:dyDescent="0.25">
      <c r="A78" s="22"/>
      <c r="B78" s="21" t="s">
        <v>13</v>
      </c>
      <c r="C78" s="20" t="s">
        <v>11</v>
      </c>
      <c r="D78" s="20" t="s">
        <v>10</v>
      </c>
      <c r="E78" s="18"/>
      <c r="F78" s="19">
        <v>122.9</v>
      </c>
      <c r="G78" s="18">
        <f>F78</f>
        <v>122.9</v>
      </c>
      <c r="H78" s="18"/>
      <c r="I78" s="18">
        <v>56.3</v>
      </c>
      <c r="J78" s="18">
        <f>I78</f>
        <v>56.3</v>
      </c>
      <c r="K78" s="18"/>
      <c r="L78" s="18">
        <f>I78-F78</f>
        <v>-66.600000000000009</v>
      </c>
      <c r="M78" s="18">
        <f>J78-G78</f>
        <v>-66.600000000000009</v>
      </c>
      <c r="P78" s="23"/>
      <c r="Q78" s="23"/>
      <c r="R78" s="23"/>
    </row>
    <row r="79" spans="1:18" ht="252" customHeight="1" x14ac:dyDescent="0.25">
      <c r="A79" s="22"/>
      <c r="B79" s="21" t="s">
        <v>12</v>
      </c>
      <c r="C79" s="20" t="s">
        <v>11</v>
      </c>
      <c r="D79" s="20" t="s">
        <v>10</v>
      </c>
      <c r="E79" s="18"/>
      <c r="F79" s="19">
        <v>103.3</v>
      </c>
      <c r="G79" s="18">
        <f>F79</f>
        <v>103.3</v>
      </c>
      <c r="H79" s="18"/>
      <c r="I79" s="18">
        <v>0</v>
      </c>
      <c r="J79" s="18">
        <f>I79</f>
        <v>0</v>
      </c>
      <c r="K79" s="18"/>
      <c r="L79" s="18">
        <f>I79-F79</f>
        <v>-103.3</v>
      </c>
      <c r="M79" s="18">
        <f>J79-G79</f>
        <v>-103.3</v>
      </c>
    </row>
    <row r="80" spans="1:18" ht="15.75" customHeight="1" x14ac:dyDescent="0.25">
      <c r="A80" s="17" t="s">
        <v>9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5"/>
    </row>
    <row r="81" spans="1:13" ht="57" customHeight="1" x14ac:dyDescent="0.25">
      <c r="A81" s="14" t="s">
        <v>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2"/>
    </row>
    <row r="82" spans="1:13" x14ac:dyDescent="0.25">
      <c r="A82" s="11"/>
    </row>
    <row r="83" spans="1:13" ht="19.5" customHeight="1" x14ac:dyDescent="0.25">
      <c r="A83" s="10" t="s">
        <v>7</v>
      </c>
      <c r="B83" s="10"/>
      <c r="C83" s="10"/>
      <c r="D83" s="10"/>
    </row>
    <row r="84" spans="1:13" ht="22.5" customHeight="1" x14ac:dyDescent="0.25">
      <c r="A84" s="9" t="s">
        <v>6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9.5" customHeight="1" x14ac:dyDescent="0.25">
      <c r="A85" s="8" t="s">
        <v>5</v>
      </c>
      <c r="B85" s="8"/>
      <c r="C85" s="8"/>
      <c r="D85" s="8"/>
    </row>
    <row r="86" spans="1:13" x14ac:dyDescent="0.25">
      <c r="A86" s="3" t="s">
        <v>4</v>
      </c>
      <c r="B86" s="3"/>
      <c r="C86" s="3"/>
      <c r="D86" s="3"/>
      <c r="E86" s="3"/>
    </row>
    <row r="87" spans="1:13" ht="31.5" customHeight="1" x14ac:dyDescent="0.25">
      <c r="A87" s="3"/>
      <c r="B87" s="3"/>
      <c r="C87" s="3"/>
      <c r="D87" s="3"/>
      <c r="E87" s="3"/>
      <c r="G87" s="5"/>
      <c r="H87" s="5"/>
      <c r="J87" s="4" t="s">
        <v>3</v>
      </c>
      <c r="K87" s="4"/>
      <c r="L87" s="4"/>
      <c r="M87" s="4"/>
    </row>
    <row r="88" spans="1:13" ht="15.75" customHeight="1" x14ac:dyDescent="0.25">
      <c r="A88" s="7"/>
      <c r="B88" s="7"/>
      <c r="C88" s="7"/>
      <c r="D88" s="7"/>
      <c r="E88" s="7"/>
      <c r="J88" s="6" t="s">
        <v>0</v>
      </c>
      <c r="K88" s="6"/>
      <c r="L88" s="6"/>
      <c r="M88" s="6"/>
    </row>
    <row r="89" spans="1:13" ht="43.5" customHeight="1" x14ac:dyDescent="0.25">
      <c r="A89" s="3" t="s">
        <v>2</v>
      </c>
      <c r="B89" s="3"/>
      <c r="C89" s="3"/>
      <c r="D89" s="3"/>
      <c r="E89" s="3"/>
      <c r="G89" s="5"/>
      <c r="H89" s="5"/>
      <c r="J89" s="4" t="s">
        <v>1</v>
      </c>
      <c r="K89" s="4"/>
      <c r="L89" s="4"/>
      <c r="M89" s="4"/>
    </row>
    <row r="90" spans="1:13" ht="15.75" customHeight="1" x14ac:dyDescent="0.25">
      <c r="A90" s="3"/>
      <c r="B90" s="3"/>
      <c r="C90" s="3"/>
      <c r="D90" s="3"/>
      <c r="E90" s="3"/>
      <c r="J90" s="2" t="s">
        <v>0</v>
      </c>
      <c r="K90" s="2"/>
      <c r="L90" s="2"/>
      <c r="M90" s="2"/>
    </row>
  </sheetData>
  <mergeCells count="74">
    <mergeCell ref="B12:C12"/>
    <mergeCell ref="D12:E12"/>
    <mergeCell ref="G12:K12"/>
    <mergeCell ref="L12:M12"/>
    <mergeCell ref="B13:C13"/>
    <mergeCell ref="D13:E13"/>
    <mergeCell ref="G13:K13"/>
    <mergeCell ref="L13:M13"/>
    <mergeCell ref="B10:C10"/>
    <mergeCell ref="E10:K10"/>
    <mergeCell ref="L10:M10"/>
    <mergeCell ref="B11:C11"/>
    <mergeCell ref="E11:K11"/>
    <mergeCell ref="L11:M11"/>
    <mergeCell ref="B8:C8"/>
    <mergeCell ref="E8:K8"/>
    <mergeCell ref="L8:M8"/>
    <mergeCell ref="B9:C9"/>
    <mergeCell ref="E9:K9"/>
    <mergeCell ref="L9:M9"/>
    <mergeCell ref="E48:G48"/>
    <mergeCell ref="H48:J48"/>
    <mergeCell ref="J88:M88"/>
    <mergeCell ref="A89:E90"/>
    <mergeCell ref="G89:H89"/>
    <mergeCell ref="J89:M89"/>
    <mergeCell ref="J90:M90"/>
    <mergeCell ref="A80:M80"/>
    <mergeCell ref="A69:M69"/>
    <mergeCell ref="A81:M81"/>
    <mergeCell ref="A86:E87"/>
    <mergeCell ref="G87:H87"/>
    <mergeCell ref="J87:M87"/>
    <mergeCell ref="K48:M48"/>
    <mergeCell ref="A84:M84"/>
    <mergeCell ref="B41:D41"/>
    <mergeCell ref="B42:D42"/>
    <mergeCell ref="A48:A49"/>
    <mergeCell ref="B48:B49"/>
    <mergeCell ref="C48:C49"/>
    <mergeCell ref="D48:D49"/>
    <mergeCell ref="B43:D43"/>
    <mergeCell ref="A74:M74"/>
    <mergeCell ref="B44:D44"/>
    <mergeCell ref="B34:D34"/>
    <mergeCell ref="B35:D35"/>
    <mergeCell ref="A36:M36"/>
    <mergeCell ref="A37:M37"/>
    <mergeCell ref="A39:A40"/>
    <mergeCell ref="B39:D40"/>
    <mergeCell ref="R29:T29"/>
    <mergeCell ref="U29:W29"/>
    <mergeCell ref="X29:Z29"/>
    <mergeCell ref="B31:D31"/>
    <mergeCell ref="B32:D32"/>
    <mergeCell ref="B33:D33"/>
    <mergeCell ref="A29:A30"/>
    <mergeCell ref="B29:D30"/>
    <mergeCell ref="E29:G29"/>
    <mergeCell ref="H29:J29"/>
    <mergeCell ref="K29:M29"/>
    <mergeCell ref="K39:M39"/>
    <mergeCell ref="E39:G39"/>
    <mergeCell ref="H39:J39"/>
    <mergeCell ref="A14:M14"/>
    <mergeCell ref="B16:M16"/>
    <mergeCell ref="B17:M17"/>
    <mergeCell ref="A62:M62"/>
    <mergeCell ref="J1:M4"/>
    <mergeCell ref="A5:M5"/>
    <mergeCell ref="A6:M6"/>
    <mergeCell ref="B20:M20"/>
    <mergeCell ref="B24:M24"/>
    <mergeCell ref="B25:M25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502</vt:lpstr>
      <vt:lpstr>'502'!Область_друку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2021-02-19T09:54:33Z</dcterms:created>
  <dcterms:modified xsi:type="dcterms:W3CDTF">2021-02-19T09:54:47Z</dcterms:modified>
</cp:coreProperties>
</file>