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4081" sheetId="1" r:id="rId1"/>
  </sheets>
  <definedNames>
    <definedName name="_xlnm.Print_Area" localSheetId="0">'1014081'!$A$1:$M$92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H32" i="1"/>
  <c r="H42" i="1" s="1"/>
  <c r="G33" i="1"/>
  <c r="H33" i="1"/>
  <c r="K33" i="1" s="1"/>
  <c r="K32" i="1" s="1"/>
  <c r="J33" i="1"/>
  <c r="L33" i="1"/>
  <c r="F34" i="1"/>
  <c r="G34" i="1" s="1"/>
  <c r="H34" i="1"/>
  <c r="K34" i="1" s="1"/>
  <c r="I34" i="1"/>
  <c r="I32" i="1" s="1"/>
  <c r="I42" i="1" s="1"/>
  <c r="J34" i="1"/>
  <c r="G35" i="1"/>
  <c r="H35" i="1"/>
  <c r="J35" i="1" s="1"/>
  <c r="M35" i="1" s="1"/>
  <c r="I35" i="1"/>
  <c r="L35" i="1" s="1"/>
  <c r="K35" i="1"/>
  <c r="E42" i="1"/>
  <c r="G43" i="1"/>
  <c r="M43" i="1" s="1"/>
  <c r="J43" i="1"/>
  <c r="K43" i="1"/>
  <c r="L43" i="1"/>
  <c r="E52" i="1"/>
  <c r="F52" i="1"/>
  <c r="G52" i="1"/>
  <c r="H52" i="1"/>
  <c r="I52" i="1"/>
  <c r="J52" i="1"/>
  <c r="E55" i="1"/>
  <c r="G55" i="1" s="1"/>
  <c r="H55" i="1"/>
  <c r="J55" i="1" s="1"/>
  <c r="G56" i="1"/>
  <c r="J56" i="1"/>
  <c r="E57" i="1"/>
  <c r="G57" i="1" s="1"/>
  <c r="J57" i="1"/>
  <c r="G58" i="1"/>
  <c r="J58" i="1"/>
  <c r="E59" i="1"/>
  <c r="G59" i="1"/>
  <c r="H59" i="1"/>
  <c r="J59" i="1"/>
  <c r="E60" i="1"/>
  <c r="G60" i="1"/>
  <c r="E61" i="1"/>
  <c r="G61" i="1"/>
  <c r="J61" i="1"/>
  <c r="M61" i="1" s="1"/>
  <c r="K61" i="1"/>
  <c r="G62" i="1"/>
  <c r="J62" i="1"/>
  <c r="M62" i="1" s="1"/>
  <c r="L62" i="1"/>
  <c r="G65" i="1"/>
  <c r="I65" i="1"/>
  <c r="L65" i="1" s="1"/>
  <c r="J65" i="1"/>
  <c r="M65" i="1"/>
  <c r="G66" i="1"/>
  <c r="H66" i="1"/>
  <c r="J66" i="1" s="1"/>
  <c r="M66" i="1" s="1"/>
  <c r="L66" i="1"/>
  <c r="G67" i="1"/>
  <c r="H67" i="1"/>
  <c r="J67" i="1" s="1"/>
  <c r="M67" i="1" s="1"/>
  <c r="K67" i="1"/>
  <c r="L67" i="1"/>
  <c r="G68" i="1"/>
  <c r="J68" i="1"/>
  <c r="L68" i="1"/>
  <c r="M68" i="1"/>
  <c r="G69" i="1"/>
  <c r="J69" i="1"/>
  <c r="M69" i="1" s="1"/>
  <c r="L69" i="1"/>
  <c r="G70" i="1"/>
  <c r="J70" i="1"/>
  <c r="K70" i="1"/>
  <c r="M70" i="1"/>
  <c r="E73" i="1"/>
  <c r="G73" i="1"/>
  <c r="H73" i="1"/>
  <c r="J73" i="1" s="1"/>
  <c r="G74" i="1"/>
  <c r="J74" i="1"/>
  <c r="L74" i="1"/>
  <c r="M74" i="1"/>
  <c r="G75" i="1"/>
  <c r="J75" i="1"/>
  <c r="M75" i="1" s="1"/>
  <c r="L75" i="1"/>
  <c r="G76" i="1"/>
  <c r="J76" i="1"/>
  <c r="G77" i="1"/>
  <c r="J77" i="1"/>
  <c r="K80" i="1"/>
  <c r="L80" i="1"/>
  <c r="M80" i="1"/>
  <c r="K81" i="1"/>
  <c r="M81" i="1"/>
  <c r="G42" i="1" l="1"/>
  <c r="G44" i="1" s="1"/>
  <c r="J32" i="1"/>
  <c r="M34" i="1"/>
  <c r="J42" i="1"/>
  <c r="K42" i="1"/>
  <c r="K44" i="1" s="1"/>
  <c r="H44" i="1"/>
  <c r="G32" i="1"/>
  <c r="I44" i="1"/>
  <c r="L42" i="1"/>
  <c r="L44" i="1" s="1"/>
  <c r="M33" i="1"/>
  <c r="M32" i="1" s="1"/>
  <c r="L34" i="1"/>
  <c r="L32" i="1" s="1"/>
  <c r="H60" i="1"/>
  <c r="E44" i="1"/>
  <c r="K66" i="1"/>
  <c r="F32" i="1"/>
  <c r="F42" i="1" s="1"/>
  <c r="F44" i="1" s="1"/>
  <c r="J60" i="1" l="1"/>
  <c r="M60" i="1" s="1"/>
  <c r="K60" i="1"/>
  <c r="J44" i="1"/>
  <c r="M42" i="1"/>
  <c r="M44" i="1" s="1"/>
</calcChain>
</file>

<file path=xl/sharedStrings.xml><?xml version="1.0" encoding="utf-8"?>
<sst xmlns="http://schemas.openxmlformats.org/spreadsheetml/2006/main" count="179" uniqueCount="105">
  <si>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</si>
  <si>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</si>
  <si>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</si>
  <si>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</si>
  <si>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</si>
  <si>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</si>
  <si>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</si>
  <si>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закладів в сфері культури і мистецтва не перевищує запланованої, а на зменшення показників по деяким позиціям вплинув карантин </t>
  </si>
  <si>
    <t>На зменшення показників динаміки вплинув карантин</t>
  </si>
  <si>
    <t>в 4 рази</t>
  </si>
  <si>
    <t>в 10 раз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</si>
  <si>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</si>
  <si>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</si>
  <si>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</si>
  <si>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</si>
  <si>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</si>
  <si>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</si>
  <si>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одного костюма для колективу мажореток "Альфа"</t>
  </si>
  <si>
    <t>Середні витрати на придбання металопластикових конструкцій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</si>
  <si>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</si>
  <si>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</si>
  <si>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персональної стипендії на одного провідного митця</t>
  </si>
  <si>
    <t>ефективності</t>
  </si>
  <si>
    <t>На зменшення показників вплинув карантин</t>
  </si>
  <si>
    <t>рішення сесії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</si>
  <si>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</si>
  <si>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</si>
  <si>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статистичні дані</t>
  </si>
  <si>
    <t>Кількість відвідувачів концертів академічного муніципального камерного хору</t>
  </si>
  <si>
    <t>од.</t>
  </si>
  <si>
    <t>Кількість відвідувачів концертів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</si>
  <si>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</si>
  <si>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</si>
  <si>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шт.</t>
  </si>
  <si>
    <t>Кількість костюмів для колективу мажореток "Альфа"</t>
  </si>
  <si>
    <t>продукту</t>
  </si>
  <si>
    <t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енергоносіїв.</t>
  </si>
  <si>
    <t>кошторис</t>
  </si>
  <si>
    <t>грн</t>
  </si>
  <si>
    <t>Обсяг видатків, що спрямовується на придбання костюмів для колективу мажореток "Альфа"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</si>
  <si>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</si>
  <si>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культурно-освітніх закладів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</si>
  <si>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</si>
  <si>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</si>
  <si>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</si>
  <si>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</si>
  <si>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</si>
  <si>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</si>
  <si>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інших культурно-освітніх закладів</t>
  </si>
  <si>
    <t>централізованих бухгалтерій</t>
  </si>
  <si>
    <t>мережа</t>
  </si>
  <si>
    <t xml:space="preserve">Кількість установ, у т.ч. 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</si>
  <si>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</si>
  <si>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</si>
  <si>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</si>
  <si>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</si>
  <si>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</si>
  <si>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</si>
  <si>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</si>
  <si>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</si>
  <si>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</si>
  <si>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</si>
  <si>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</si>
  <si>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</si>
  <si>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</si>
  <si>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підтримки обдарованих дітей міста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</si>
  <si>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</si>
  <si>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</si>
  <si>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</si>
  <si>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</si>
  <si>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</si>
  <si>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 Були зміни до спецфонду  в частині  благодійних надходжень.</t>
  </si>
  <si>
    <t>Створення належних умов для функціонування академічного муніципального камерного хору</t>
  </si>
  <si>
    <t xml:space="preserve">Створення належних умов для функціонування муніципального естрадно-духового оркестру 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</si>
  <si>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</si>
  <si>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</si>
  <si>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</si>
  <si>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</si>
  <si>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</si>
  <si>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Завдання</t>
  </si>
  <si>
    <t>6. Завдання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</si>
  <si>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</si>
  <si>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5. Мета бюджетної програми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</si>
  <si>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</si>
  <si>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</si>
  <si>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</si>
  <si>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</si>
  <si>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</si>
  <si>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</si>
  <si>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</si>
  <si>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</si>
  <si>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</si>
  <si>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закладів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</si>
  <si>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</si>
  <si>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</si>
  <si>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</si>
  <si>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</si>
  <si>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</si>
  <si>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</si>
  <si>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</si>
  <si>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</si>
  <si>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</si>
  <si>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01.01.2022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</si>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</sst>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6" xfId="0" applyFont="1" applyBorder="1" applyAlignment="1"/>
    <xf numFmtId="0" fontId="10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zoomScaleNormal="100" workbookViewId="0">
      <selection activeCell="I69" sqref="I69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0.42578125" style="1" customWidth="1"/>
    <col min="7" max="7" width="11.140625" style="1" customWidth="1"/>
    <col min="8" max="8" width="13.28515625" style="1" customWidth="1"/>
    <col min="9" max="9" width="12.140625" style="1" customWidth="1"/>
    <col min="10" max="10" width="13.5703125" style="1" customWidth="1"/>
    <col min="11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91" t="s">
        <v>104</v>
      </c>
      <c r="K1" s="91"/>
      <c r="L1" s="91"/>
      <c r="M1" s="91"/>
    </row>
    <row r="2" spans="1:13" x14ac:dyDescent="0.25">
      <c r="J2" s="91"/>
      <c r="K2" s="91"/>
      <c r="L2" s="91"/>
      <c r="M2" s="91"/>
    </row>
    <row r="3" spans="1:13" x14ac:dyDescent="0.25">
      <c r="J3" s="91"/>
      <c r="K3" s="91"/>
      <c r="L3" s="91"/>
      <c r="M3" s="91"/>
    </row>
    <row r="4" spans="1:13" x14ac:dyDescent="0.25">
      <c r="J4" s="91"/>
      <c r="K4" s="91"/>
      <c r="L4" s="91"/>
      <c r="M4" s="91"/>
    </row>
    <row r="5" spans="1:13" x14ac:dyDescent="0.25">
      <c r="A5" s="90" t="s">
        <v>103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x14ac:dyDescent="0.25">
      <c r="A6" s="89" t="s">
        <v>102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s="79" customForma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s="79" customFormat="1" ht="15.75" customHeight="1" x14ac:dyDescent="0.25">
      <c r="A8" s="72" t="s">
        <v>101</v>
      </c>
      <c r="B8" s="68">
        <v>1000000</v>
      </c>
      <c r="C8" s="86"/>
      <c r="D8" s="85"/>
      <c r="E8" s="84" t="s">
        <v>97</v>
      </c>
      <c r="F8" s="83"/>
      <c r="G8" s="83"/>
      <c r="H8" s="83"/>
      <c r="I8" s="82"/>
      <c r="J8" s="82"/>
      <c r="K8" s="82"/>
      <c r="L8" s="88" t="s">
        <v>100</v>
      </c>
      <c r="M8" s="87"/>
    </row>
    <row r="9" spans="1:13" s="73" customFormat="1" ht="35.25" customHeight="1" x14ac:dyDescent="0.2">
      <c r="A9" s="77"/>
      <c r="B9" s="59" t="s">
        <v>90</v>
      </c>
      <c r="C9" s="78"/>
      <c r="D9" s="77"/>
      <c r="E9" s="59" t="s">
        <v>99</v>
      </c>
      <c r="F9" s="76"/>
      <c r="G9" s="76"/>
      <c r="H9" s="76"/>
      <c r="I9" s="60"/>
      <c r="J9" s="60"/>
      <c r="K9" s="60"/>
      <c r="L9" s="75" t="s">
        <v>95</v>
      </c>
      <c r="M9" s="74"/>
    </row>
    <row r="10" spans="1:13" s="79" customFormat="1" ht="21" customHeight="1" x14ac:dyDescent="0.25">
      <c r="A10" s="72" t="s">
        <v>98</v>
      </c>
      <c r="B10" s="68">
        <v>1000000</v>
      </c>
      <c r="C10" s="86"/>
      <c r="D10" s="85"/>
      <c r="E10" s="84" t="s">
        <v>97</v>
      </c>
      <c r="F10" s="83"/>
      <c r="G10" s="83"/>
      <c r="H10" s="83"/>
      <c r="I10" s="82"/>
      <c r="J10" s="82"/>
      <c r="K10" s="82"/>
      <c r="L10" s="81" t="str">
        <f>L8</f>
        <v>02231293</v>
      </c>
      <c r="M10" s="80"/>
    </row>
    <row r="11" spans="1:13" s="73" customFormat="1" ht="36" customHeight="1" x14ac:dyDescent="0.2">
      <c r="A11" s="77"/>
      <c r="B11" s="59" t="s">
        <v>90</v>
      </c>
      <c r="C11" s="78"/>
      <c r="D11" s="77"/>
      <c r="E11" s="59" t="s">
        <v>96</v>
      </c>
      <c r="F11" s="76"/>
      <c r="G11" s="76"/>
      <c r="H11" s="76"/>
      <c r="I11" s="60"/>
      <c r="J11" s="60"/>
      <c r="K11" s="60"/>
      <c r="L11" s="75" t="s">
        <v>95</v>
      </c>
      <c r="M11" s="74"/>
    </row>
    <row r="12" spans="1:13" s="64" customFormat="1" ht="35.25" customHeight="1" x14ac:dyDescent="0.25">
      <c r="A12" s="72" t="s">
        <v>94</v>
      </c>
      <c r="B12" s="68">
        <v>1014081</v>
      </c>
      <c r="C12" s="71"/>
      <c r="D12" s="68">
        <v>4081</v>
      </c>
      <c r="E12" s="70"/>
      <c r="F12" s="69" t="s">
        <v>93</v>
      </c>
      <c r="G12" s="68" t="s">
        <v>92</v>
      </c>
      <c r="H12" s="67"/>
      <c r="I12" s="65"/>
      <c r="J12" s="65"/>
      <c r="K12" s="65"/>
      <c r="L12" s="66" t="s">
        <v>91</v>
      </c>
      <c r="M12" s="65"/>
    </row>
    <row r="13" spans="1:13" s="57" customFormat="1" ht="71.25" customHeight="1" x14ac:dyDescent="0.25">
      <c r="A13" s="63"/>
      <c r="B13" s="59" t="s">
        <v>90</v>
      </c>
      <c r="C13" s="60"/>
      <c r="D13" s="59" t="s">
        <v>89</v>
      </c>
      <c r="E13" s="62"/>
      <c r="F13" s="61" t="s">
        <v>88</v>
      </c>
      <c r="G13" s="59" t="s">
        <v>87</v>
      </c>
      <c r="H13" s="59"/>
      <c r="I13" s="60"/>
      <c r="J13" s="60"/>
      <c r="K13" s="60"/>
      <c r="L13" s="59" t="s">
        <v>86</v>
      </c>
      <c r="M13" s="58"/>
    </row>
    <row r="14" spans="1:13" ht="19.5" customHeight="1" x14ac:dyDescent="0.25">
      <c r="A14" s="8" t="s">
        <v>85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0"/>
    </row>
    <row r="16" spans="1:13" ht="31.5" x14ac:dyDescent="0.25">
      <c r="A16" s="22" t="s">
        <v>76</v>
      </c>
      <c r="B16" s="39" t="s">
        <v>84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26" ht="38.25" customHeight="1" x14ac:dyDescent="0.25">
      <c r="A17" s="22"/>
      <c r="B17" s="13" t="s">
        <v>83</v>
      </c>
      <c r="C17" s="12"/>
      <c r="D17" s="12"/>
      <c r="E17" s="12"/>
      <c r="F17" s="12"/>
      <c r="G17" s="12"/>
      <c r="H17" s="56"/>
      <c r="I17" s="56"/>
      <c r="J17" s="56"/>
      <c r="K17" s="56"/>
      <c r="L17" s="56"/>
      <c r="M17" s="55"/>
    </row>
    <row r="18" spans="1:26" x14ac:dyDescent="0.25">
      <c r="A18" s="10"/>
    </row>
    <row r="19" spans="1:26" x14ac:dyDescent="0.25">
      <c r="A19" s="9" t="s">
        <v>82</v>
      </c>
    </row>
    <row r="20" spans="1:26" ht="40.5" customHeight="1" x14ac:dyDescent="0.25">
      <c r="A20" s="9"/>
      <c r="B20" s="47" t="s">
        <v>81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6" x14ac:dyDescent="0.25">
      <c r="A21" s="46"/>
    </row>
    <row r="22" spans="1:26" x14ac:dyDescent="0.25">
      <c r="A22" s="9" t="s">
        <v>80</v>
      </c>
    </row>
    <row r="23" spans="1:26" x14ac:dyDescent="0.25">
      <c r="A23" s="10"/>
    </row>
    <row r="24" spans="1:26" ht="32.25" customHeight="1" x14ac:dyDescent="0.25">
      <c r="A24" s="22" t="s">
        <v>76</v>
      </c>
      <c r="B24" s="39" t="s">
        <v>79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26" ht="59.25" customHeight="1" x14ac:dyDescent="0.25">
      <c r="A25" s="22"/>
      <c r="B25" s="53" t="s">
        <v>78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1"/>
    </row>
    <row r="26" spans="1:26" x14ac:dyDescent="0.25">
      <c r="A26" s="10"/>
    </row>
    <row r="27" spans="1:26" x14ac:dyDescent="0.25">
      <c r="A27" s="9" t="s">
        <v>77</v>
      </c>
    </row>
    <row r="28" spans="1:26" x14ac:dyDescent="0.25">
      <c r="A28" s="10"/>
      <c r="M28" s="46" t="s">
        <v>69</v>
      </c>
    </row>
    <row r="29" spans="1:26" ht="42" customHeight="1" x14ac:dyDescent="0.25">
      <c r="A29" s="39" t="s">
        <v>76</v>
      </c>
      <c r="B29" s="39" t="s">
        <v>75</v>
      </c>
      <c r="C29" s="39"/>
      <c r="D29" s="39"/>
      <c r="E29" s="39" t="s">
        <v>58</v>
      </c>
      <c r="F29" s="39"/>
      <c r="G29" s="39"/>
      <c r="H29" s="39" t="s">
        <v>67</v>
      </c>
      <c r="I29" s="39"/>
      <c r="J29" s="39"/>
      <c r="K29" s="39" t="s">
        <v>56</v>
      </c>
      <c r="L29" s="39"/>
      <c r="M29" s="39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33" customHeight="1" x14ac:dyDescent="0.25">
      <c r="A30" s="39"/>
      <c r="B30" s="39"/>
      <c r="C30" s="39"/>
      <c r="D30" s="39"/>
      <c r="E30" s="22" t="s">
        <v>55</v>
      </c>
      <c r="F30" s="22" t="s">
        <v>54</v>
      </c>
      <c r="G30" s="22" t="s">
        <v>53</v>
      </c>
      <c r="H30" s="22" t="s">
        <v>55</v>
      </c>
      <c r="I30" s="22" t="s">
        <v>54</v>
      </c>
      <c r="J30" s="22" t="s">
        <v>53</v>
      </c>
      <c r="K30" s="22" t="s">
        <v>55</v>
      </c>
      <c r="L30" s="22" t="s">
        <v>54</v>
      </c>
      <c r="M30" s="22" t="s">
        <v>53</v>
      </c>
      <c r="R30" s="49"/>
      <c r="S30" s="49"/>
      <c r="T30" s="49"/>
      <c r="U30" s="49"/>
      <c r="V30" s="49"/>
      <c r="W30" s="49"/>
      <c r="X30" s="49"/>
      <c r="Y30" s="49"/>
      <c r="Z30" s="49"/>
    </row>
    <row r="31" spans="1:26" x14ac:dyDescent="0.25">
      <c r="A31" s="22">
        <v>1</v>
      </c>
      <c r="B31" s="39">
        <v>2</v>
      </c>
      <c r="C31" s="39"/>
      <c r="D31" s="39"/>
      <c r="E31" s="22">
        <v>3</v>
      </c>
      <c r="F31" s="22">
        <v>4</v>
      </c>
      <c r="G31" s="22">
        <v>5</v>
      </c>
      <c r="H31" s="22">
        <v>6</v>
      </c>
      <c r="I31" s="22">
        <v>7</v>
      </c>
      <c r="J31" s="22">
        <v>8</v>
      </c>
      <c r="K31" s="22">
        <v>9</v>
      </c>
      <c r="L31" s="22">
        <v>10</v>
      </c>
      <c r="M31" s="22">
        <v>11</v>
      </c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26.25" customHeight="1" x14ac:dyDescent="0.25">
      <c r="A32" s="22"/>
      <c r="B32" s="39" t="s">
        <v>64</v>
      </c>
      <c r="C32" s="39"/>
      <c r="D32" s="39"/>
      <c r="E32" s="22">
        <f>E33+E34+E35</f>
        <v>19192170</v>
      </c>
      <c r="F32" s="22">
        <f>F33+F34+F35</f>
        <v>168625</v>
      </c>
      <c r="G32" s="22">
        <f>G33+G34+G35</f>
        <v>19360795</v>
      </c>
      <c r="H32" s="22">
        <f>H33+H34+H35</f>
        <v>19083286.539999999</v>
      </c>
      <c r="I32" s="22">
        <f>I33+I34+I35</f>
        <v>731717.57000000007</v>
      </c>
      <c r="J32" s="22">
        <f>J33+J34+J35</f>
        <v>19815004.109999999</v>
      </c>
      <c r="K32" s="22">
        <f>K33+K34+K35</f>
        <v>-108883.45999999996</v>
      </c>
      <c r="L32" s="22">
        <f>L33+L34+L35</f>
        <v>563092.57000000007</v>
      </c>
      <c r="M32" s="22">
        <f>M33+M34+M35</f>
        <v>454209.11000000034</v>
      </c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63" customHeight="1" x14ac:dyDescent="0.25">
      <c r="A33" s="22"/>
      <c r="B33" s="39" t="s">
        <v>74</v>
      </c>
      <c r="C33" s="39"/>
      <c r="D33" s="39"/>
      <c r="E33" s="28">
        <v>4547852</v>
      </c>
      <c r="F33" s="28"/>
      <c r="G33" s="22">
        <f>E33+F33</f>
        <v>4547852</v>
      </c>
      <c r="H33" s="22">
        <f>E33-44000-17.47-63755.59</f>
        <v>4440078.9400000004</v>
      </c>
      <c r="I33" s="22">
        <v>643305.53</v>
      </c>
      <c r="J33" s="22">
        <f>H33+I33</f>
        <v>5083384.4700000007</v>
      </c>
      <c r="K33" s="22">
        <f>H33-E33</f>
        <v>-107773.05999999959</v>
      </c>
      <c r="L33" s="22">
        <f>I33-F33</f>
        <v>643305.53</v>
      </c>
      <c r="M33" s="22">
        <f>J33-G33</f>
        <v>535532.47000000067</v>
      </c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52.5" customHeight="1" x14ac:dyDescent="0.25">
      <c r="A34" s="22"/>
      <c r="B34" s="39" t="s">
        <v>73</v>
      </c>
      <c r="C34" s="39"/>
      <c r="D34" s="39"/>
      <c r="E34" s="28">
        <v>7003232</v>
      </c>
      <c r="F34" s="28">
        <f>75000+31625</f>
        <v>106625</v>
      </c>
      <c r="G34" s="22">
        <f>E34+F34</f>
        <v>7109857</v>
      </c>
      <c r="H34" s="22">
        <f>E34-1000</f>
        <v>7002232</v>
      </c>
      <c r="I34" s="22">
        <f>10677+16617+31625</f>
        <v>58919</v>
      </c>
      <c r="J34" s="22">
        <f>H34+I34</f>
        <v>7061151</v>
      </c>
      <c r="K34" s="22">
        <f>H34-E34</f>
        <v>-1000</v>
      </c>
      <c r="L34" s="22">
        <f>I34-F34</f>
        <v>-47706</v>
      </c>
      <c r="M34" s="22">
        <f>J34-G34</f>
        <v>-48706</v>
      </c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59.25" customHeight="1" x14ac:dyDescent="0.25">
      <c r="A35" s="22"/>
      <c r="B35" s="39" t="s">
        <v>72</v>
      </c>
      <c r="C35" s="39"/>
      <c r="D35" s="39"/>
      <c r="E35" s="28">
        <v>7641086</v>
      </c>
      <c r="F35" s="28">
        <v>62000</v>
      </c>
      <c r="G35" s="22">
        <f>E35+F35</f>
        <v>7703086</v>
      </c>
      <c r="H35" s="22">
        <f>E35-109.34-0.66-0.4</f>
        <v>7640975.5999999996</v>
      </c>
      <c r="I35" s="22">
        <f>1400+308+27785.04</f>
        <v>29493.040000000001</v>
      </c>
      <c r="J35" s="22">
        <f>H35+I35</f>
        <v>7670468.6399999997</v>
      </c>
      <c r="K35" s="22">
        <f>H35-E35</f>
        <v>-110.40000000037253</v>
      </c>
      <c r="L35" s="22">
        <f>I35-F35</f>
        <v>-32506.959999999999</v>
      </c>
      <c r="M35" s="22">
        <f>J35-G35</f>
        <v>-32617.360000000335</v>
      </c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45" customHeight="1" x14ac:dyDescent="0.25">
      <c r="A36" s="48" t="s">
        <v>71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26" ht="33" customHeight="1" x14ac:dyDescent="0.25">
      <c r="A37" s="47" t="s">
        <v>70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26" x14ac:dyDescent="0.25">
      <c r="A38" s="10"/>
      <c r="M38" s="46" t="s">
        <v>69</v>
      </c>
    </row>
    <row r="39" spans="1:26" ht="31.5" customHeight="1" x14ac:dyDescent="0.25">
      <c r="A39" s="39" t="s">
        <v>62</v>
      </c>
      <c r="B39" s="39" t="s">
        <v>68</v>
      </c>
      <c r="C39" s="39"/>
      <c r="D39" s="39"/>
      <c r="E39" s="39" t="s">
        <v>58</v>
      </c>
      <c r="F39" s="39"/>
      <c r="G39" s="39"/>
      <c r="H39" s="39" t="s">
        <v>67</v>
      </c>
      <c r="I39" s="39"/>
      <c r="J39" s="39"/>
      <c r="K39" s="39" t="s">
        <v>56</v>
      </c>
      <c r="L39" s="39"/>
      <c r="M39" s="39"/>
    </row>
    <row r="40" spans="1:26" ht="33.75" customHeight="1" x14ac:dyDescent="0.25">
      <c r="A40" s="39"/>
      <c r="B40" s="39"/>
      <c r="C40" s="39"/>
      <c r="D40" s="39"/>
      <c r="E40" s="22" t="s">
        <v>55</v>
      </c>
      <c r="F40" s="22" t="s">
        <v>54</v>
      </c>
      <c r="G40" s="22" t="s">
        <v>53</v>
      </c>
      <c r="H40" s="22" t="s">
        <v>55</v>
      </c>
      <c r="I40" s="22" t="s">
        <v>54</v>
      </c>
      <c r="J40" s="22" t="s">
        <v>53</v>
      </c>
      <c r="K40" s="22" t="s">
        <v>55</v>
      </c>
      <c r="L40" s="22" t="s">
        <v>54</v>
      </c>
      <c r="M40" s="22" t="s">
        <v>53</v>
      </c>
    </row>
    <row r="41" spans="1:26" x14ac:dyDescent="0.25">
      <c r="A41" s="22">
        <v>1</v>
      </c>
      <c r="B41" s="39">
        <v>2</v>
      </c>
      <c r="C41" s="39"/>
      <c r="D41" s="39"/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22">
        <v>10</v>
      </c>
      <c r="M41" s="22">
        <v>11</v>
      </c>
    </row>
    <row r="42" spans="1:26" ht="69.75" customHeight="1" x14ac:dyDescent="0.25">
      <c r="A42" s="22"/>
      <c r="B42" s="45" t="s">
        <v>66</v>
      </c>
      <c r="C42" s="44"/>
      <c r="D42" s="43"/>
      <c r="E42" s="25">
        <f>E32-E43</f>
        <v>18388170</v>
      </c>
      <c r="F42" s="22">
        <f>F32</f>
        <v>168625</v>
      </c>
      <c r="G42" s="22">
        <f>E42+F42</f>
        <v>18556795</v>
      </c>
      <c r="H42" s="22">
        <f>H32-H43</f>
        <v>18323286.539999999</v>
      </c>
      <c r="I42" s="22">
        <f>I32</f>
        <v>731717.57000000007</v>
      </c>
      <c r="J42" s="22">
        <f>H42+I42</f>
        <v>19055004.109999999</v>
      </c>
      <c r="K42" s="22">
        <f>H42-E42</f>
        <v>-64883.460000000894</v>
      </c>
      <c r="L42" s="22">
        <f>I42-F42</f>
        <v>563092.57000000007</v>
      </c>
      <c r="M42" s="22">
        <f>J42-G42</f>
        <v>498209.1099999994</v>
      </c>
    </row>
    <row r="43" spans="1:26" ht="45" customHeight="1" x14ac:dyDescent="0.25">
      <c r="A43" s="22"/>
      <c r="B43" s="42" t="s">
        <v>65</v>
      </c>
      <c r="C43" s="42"/>
      <c r="D43" s="42"/>
      <c r="E43" s="25">
        <v>804000</v>
      </c>
      <c r="F43" s="22"/>
      <c r="G43" s="22">
        <f>E43+F43</f>
        <v>804000</v>
      </c>
      <c r="H43" s="22">
        <v>760000</v>
      </c>
      <c r="I43" s="22"/>
      <c r="J43" s="22">
        <f>H43+I43</f>
        <v>760000</v>
      </c>
      <c r="K43" s="22">
        <f>H43-E43</f>
        <v>-44000</v>
      </c>
      <c r="L43" s="22">
        <f>I43-F43</f>
        <v>0</v>
      </c>
      <c r="M43" s="22">
        <f>J43-G43</f>
        <v>-44000</v>
      </c>
    </row>
    <row r="44" spans="1:26" ht="30" customHeight="1" x14ac:dyDescent="0.25">
      <c r="A44" s="28"/>
      <c r="B44" s="13" t="s">
        <v>64</v>
      </c>
      <c r="C44" s="41"/>
      <c r="D44" s="40"/>
      <c r="E44" s="28">
        <f>E42+E43</f>
        <v>19192170</v>
      </c>
      <c r="F44" s="28">
        <f>F42+F43</f>
        <v>168625</v>
      </c>
      <c r="G44" s="28">
        <f>G42+G43</f>
        <v>19360795</v>
      </c>
      <c r="H44" s="28">
        <f>H42+H43</f>
        <v>19083286.539999999</v>
      </c>
      <c r="I44" s="28">
        <f>I42+I43</f>
        <v>731717.57000000007</v>
      </c>
      <c r="J44" s="28">
        <f>J42+J43</f>
        <v>19815004.109999999</v>
      </c>
      <c r="K44" s="28">
        <f>K42+K43</f>
        <v>-108883.46000000089</v>
      </c>
      <c r="L44" s="28">
        <f>L42+L43</f>
        <v>563092.57000000007</v>
      </c>
      <c r="M44" s="28">
        <f>M42+M43</f>
        <v>454209.1099999994</v>
      </c>
    </row>
    <row r="45" spans="1:26" x14ac:dyDescent="0.25">
      <c r="A45" s="10"/>
    </row>
    <row r="46" spans="1:26" x14ac:dyDescent="0.25">
      <c r="A46" s="9" t="s">
        <v>63</v>
      </c>
    </row>
    <row r="47" spans="1:26" x14ac:dyDescent="0.25">
      <c r="A47" s="10"/>
    </row>
    <row r="48" spans="1:26" ht="71.25" customHeight="1" x14ac:dyDescent="0.25">
      <c r="A48" s="39" t="s">
        <v>62</v>
      </c>
      <c r="B48" s="39" t="s">
        <v>61</v>
      </c>
      <c r="C48" s="39" t="s">
        <v>60</v>
      </c>
      <c r="D48" s="39" t="s">
        <v>59</v>
      </c>
      <c r="E48" s="39" t="s">
        <v>58</v>
      </c>
      <c r="F48" s="39"/>
      <c r="G48" s="39"/>
      <c r="H48" s="39" t="s">
        <v>57</v>
      </c>
      <c r="I48" s="39"/>
      <c r="J48" s="39"/>
      <c r="K48" s="39" t="s">
        <v>56</v>
      </c>
      <c r="L48" s="39"/>
      <c r="M48" s="39"/>
    </row>
    <row r="49" spans="1:13" ht="30.75" customHeight="1" x14ac:dyDescent="0.25">
      <c r="A49" s="39"/>
      <c r="B49" s="39"/>
      <c r="C49" s="39"/>
      <c r="D49" s="39"/>
      <c r="E49" s="22" t="s">
        <v>55</v>
      </c>
      <c r="F49" s="22" t="s">
        <v>54</v>
      </c>
      <c r="G49" s="22" t="s">
        <v>53</v>
      </c>
      <c r="H49" s="22" t="s">
        <v>55</v>
      </c>
      <c r="I49" s="22" t="s">
        <v>54</v>
      </c>
      <c r="J49" s="22" t="s">
        <v>53</v>
      </c>
      <c r="K49" s="22" t="s">
        <v>55</v>
      </c>
      <c r="L49" s="22" t="s">
        <v>54</v>
      </c>
      <c r="M49" s="22" t="s">
        <v>53</v>
      </c>
    </row>
    <row r="50" spans="1:13" x14ac:dyDescent="0.25">
      <c r="A50" s="22">
        <v>1</v>
      </c>
      <c r="B50" s="22">
        <v>2</v>
      </c>
      <c r="C50" s="22">
        <v>3</v>
      </c>
      <c r="D50" s="22">
        <v>4</v>
      </c>
      <c r="E50" s="22">
        <v>5</v>
      </c>
      <c r="F50" s="22">
        <v>6</v>
      </c>
      <c r="G50" s="22">
        <v>7</v>
      </c>
      <c r="H50" s="22">
        <v>8</v>
      </c>
      <c r="I50" s="22">
        <v>9</v>
      </c>
      <c r="J50" s="22">
        <v>10</v>
      </c>
      <c r="K50" s="22">
        <v>11</v>
      </c>
      <c r="L50" s="22">
        <v>12</v>
      </c>
      <c r="M50" s="22">
        <v>13</v>
      </c>
    </row>
    <row r="51" spans="1:13" ht="21" customHeight="1" x14ac:dyDescent="0.25">
      <c r="A51" s="23">
        <v>1</v>
      </c>
      <c r="B51" s="38" t="s">
        <v>52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47.25" x14ac:dyDescent="0.25">
      <c r="A52" s="22"/>
      <c r="B52" s="37" t="s">
        <v>51</v>
      </c>
      <c r="C52" s="22" t="s">
        <v>29</v>
      </c>
      <c r="D52" s="22" t="s">
        <v>50</v>
      </c>
      <c r="E52" s="22">
        <f>E53+E54</f>
        <v>3</v>
      </c>
      <c r="F52" s="22">
        <f>F53+F54</f>
        <v>2</v>
      </c>
      <c r="G52" s="22">
        <f>G53+G54</f>
        <v>3</v>
      </c>
      <c r="H52" s="22">
        <f>H53+H54</f>
        <v>3</v>
      </c>
      <c r="I52" s="22">
        <f>I53+I54</f>
        <v>2</v>
      </c>
      <c r="J52" s="22">
        <f>J53+J54</f>
        <v>3</v>
      </c>
      <c r="K52" s="22"/>
      <c r="L52" s="22"/>
      <c r="M52" s="22"/>
    </row>
    <row r="53" spans="1:13" ht="53.25" customHeight="1" x14ac:dyDescent="0.25">
      <c r="A53" s="22"/>
      <c r="B53" s="35" t="s">
        <v>49</v>
      </c>
      <c r="C53" s="22" t="s">
        <v>29</v>
      </c>
      <c r="D53" s="22" t="s">
        <v>42</v>
      </c>
      <c r="E53" s="22">
        <v>1</v>
      </c>
      <c r="F53" s="22"/>
      <c r="G53" s="22">
        <v>1</v>
      </c>
      <c r="H53" s="22">
        <v>1</v>
      </c>
      <c r="I53" s="22"/>
      <c r="J53" s="22">
        <v>1</v>
      </c>
      <c r="K53" s="22"/>
      <c r="L53" s="22"/>
      <c r="M53" s="22"/>
    </row>
    <row r="54" spans="1:13" ht="31.5" customHeight="1" x14ac:dyDescent="0.25">
      <c r="A54" s="22"/>
      <c r="B54" s="37" t="s">
        <v>48</v>
      </c>
      <c r="C54" s="22" t="s">
        <v>29</v>
      </c>
      <c r="D54" s="22" t="s">
        <v>42</v>
      </c>
      <c r="E54" s="22">
        <v>2</v>
      </c>
      <c r="F54" s="22">
        <v>2</v>
      </c>
      <c r="G54" s="22">
        <v>2</v>
      </c>
      <c r="H54" s="22">
        <v>2</v>
      </c>
      <c r="I54" s="22">
        <v>2</v>
      </c>
      <c r="J54" s="22">
        <v>2</v>
      </c>
      <c r="K54" s="22"/>
      <c r="L54" s="22"/>
      <c r="M54" s="22"/>
    </row>
    <row r="55" spans="1:13" ht="50.25" customHeight="1" x14ac:dyDescent="0.25">
      <c r="A55" s="22"/>
      <c r="B55" s="36" t="s">
        <v>47</v>
      </c>
      <c r="C55" s="22" t="s">
        <v>29</v>
      </c>
      <c r="D55" s="22" t="s">
        <v>42</v>
      </c>
      <c r="E55" s="22">
        <f>E56+E57+E58+E59</f>
        <v>105</v>
      </c>
      <c r="F55" s="22"/>
      <c r="G55" s="22">
        <f>E55+F55</f>
        <v>105</v>
      </c>
      <c r="H55" s="22">
        <f>H56+H57+H58+H59</f>
        <v>105</v>
      </c>
      <c r="I55" s="22"/>
      <c r="J55" s="22">
        <f>H55+I55</f>
        <v>105</v>
      </c>
      <c r="K55" s="22"/>
      <c r="L55" s="22"/>
      <c r="M55" s="22"/>
    </row>
    <row r="56" spans="1:13" ht="31.5" x14ac:dyDescent="0.25">
      <c r="A56" s="22"/>
      <c r="B56" s="36" t="s">
        <v>46</v>
      </c>
      <c r="C56" s="22" t="s">
        <v>29</v>
      </c>
      <c r="D56" s="22" t="s">
        <v>42</v>
      </c>
      <c r="E56" s="22">
        <v>9.5</v>
      </c>
      <c r="F56" s="22"/>
      <c r="G56" s="22">
        <f>E56+F56</f>
        <v>9.5</v>
      </c>
      <c r="H56" s="22">
        <v>9.5</v>
      </c>
      <c r="I56" s="22"/>
      <c r="J56" s="22">
        <f>H56+I56</f>
        <v>9.5</v>
      </c>
      <c r="K56" s="22"/>
      <c r="L56" s="22"/>
      <c r="M56" s="22"/>
    </row>
    <row r="57" spans="1:13" ht="30" customHeight="1" x14ac:dyDescent="0.25">
      <c r="A57" s="22"/>
      <c r="B57" s="36" t="s">
        <v>45</v>
      </c>
      <c r="C57" s="22" t="s">
        <v>29</v>
      </c>
      <c r="D57" s="22" t="s">
        <v>42</v>
      </c>
      <c r="E57" s="22">
        <f>90.75+1</f>
        <v>91.75</v>
      </c>
      <c r="F57" s="22"/>
      <c r="G57" s="22">
        <f>E57</f>
        <v>91.75</v>
      </c>
      <c r="H57" s="22">
        <v>91.75</v>
      </c>
      <c r="I57" s="22"/>
      <c r="J57" s="22">
        <f>H57</f>
        <v>91.75</v>
      </c>
      <c r="K57" s="22"/>
      <c r="L57" s="22"/>
      <c r="M57" s="22"/>
    </row>
    <row r="58" spans="1:13" ht="29.25" customHeight="1" x14ac:dyDescent="0.25">
      <c r="A58" s="22"/>
      <c r="B58" s="36" t="s">
        <v>44</v>
      </c>
      <c r="C58" s="22" t="s">
        <v>29</v>
      </c>
      <c r="D58" s="22" t="s">
        <v>42</v>
      </c>
      <c r="E58" s="22">
        <v>1.75</v>
      </c>
      <c r="F58" s="22"/>
      <c r="G58" s="22">
        <f>E58</f>
        <v>1.75</v>
      </c>
      <c r="H58" s="22">
        <v>1.75</v>
      </c>
      <c r="I58" s="22"/>
      <c r="J58" s="22">
        <f>H58</f>
        <v>1.75</v>
      </c>
      <c r="K58" s="22"/>
      <c r="L58" s="22"/>
      <c r="M58" s="22"/>
    </row>
    <row r="59" spans="1:13" ht="68.25" customHeight="1" x14ac:dyDescent="0.25">
      <c r="A59" s="22"/>
      <c r="B59" s="36" t="s">
        <v>43</v>
      </c>
      <c r="C59" s="22" t="s">
        <v>29</v>
      </c>
      <c r="D59" s="22" t="s">
        <v>42</v>
      </c>
      <c r="E59" s="22">
        <f>3-1</f>
        <v>2</v>
      </c>
      <c r="F59" s="22"/>
      <c r="G59" s="22">
        <f>E59</f>
        <v>2</v>
      </c>
      <c r="H59" s="22">
        <f>3-1</f>
        <v>2</v>
      </c>
      <c r="I59" s="22"/>
      <c r="J59" s="22">
        <f>H59</f>
        <v>2</v>
      </c>
      <c r="K59" s="22"/>
      <c r="L59" s="22"/>
      <c r="M59" s="22"/>
    </row>
    <row r="60" spans="1:13" ht="147" customHeight="1" x14ac:dyDescent="0.25">
      <c r="A60" s="22"/>
      <c r="B60" s="35" t="s">
        <v>41</v>
      </c>
      <c r="C60" s="20" t="s">
        <v>16</v>
      </c>
      <c r="D60" s="20" t="s">
        <v>37</v>
      </c>
      <c r="E60" s="22">
        <f>E32</f>
        <v>19192170</v>
      </c>
      <c r="F60" s="22"/>
      <c r="G60" s="22">
        <f>E60</f>
        <v>19192170</v>
      </c>
      <c r="H60" s="22">
        <f>H32</f>
        <v>19083286.539999999</v>
      </c>
      <c r="I60" s="22"/>
      <c r="J60" s="22">
        <f>H60</f>
        <v>19083286.539999999</v>
      </c>
      <c r="K60" s="22">
        <f>H60-E60</f>
        <v>-108883.46000000089</v>
      </c>
      <c r="L60" s="22"/>
      <c r="M60" s="22">
        <f>J60-G60</f>
        <v>-108883.46000000089</v>
      </c>
    </row>
    <row r="61" spans="1:13" ht="182.25" customHeight="1" x14ac:dyDescent="0.25">
      <c r="A61" s="22"/>
      <c r="B61" s="29" t="s">
        <v>40</v>
      </c>
      <c r="C61" s="28" t="s">
        <v>38</v>
      </c>
      <c r="D61" s="28" t="s">
        <v>37</v>
      </c>
      <c r="E61" s="22">
        <f>E43-54000-25000</f>
        <v>725000</v>
      </c>
      <c r="F61" s="22"/>
      <c r="G61" s="22">
        <f>E61</f>
        <v>725000</v>
      </c>
      <c r="H61" s="22">
        <v>725000</v>
      </c>
      <c r="I61" s="22"/>
      <c r="J61" s="22">
        <f>H61</f>
        <v>725000</v>
      </c>
      <c r="K61" s="22">
        <f>H61-E61</f>
        <v>0</v>
      </c>
      <c r="L61" s="22"/>
      <c r="M61" s="22">
        <f>J61-G61</f>
        <v>0</v>
      </c>
    </row>
    <row r="62" spans="1:13" ht="147" customHeight="1" x14ac:dyDescent="0.25">
      <c r="A62" s="34"/>
      <c r="B62" s="29" t="s">
        <v>39</v>
      </c>
      <c r="C62" s="28" t="s">
        <v>38</v>
      </c>
      <c r="D62" s="28" t="s">
        <v>37</v>
      </c>
      <c r="E62" s="22"/>
      <c r="F62" s="22">
        <v>31625</v>
      </c>
      <c r="G62" s="22">
        <f>E62</f>
        <v>0</v>
      </c>
      <c r="H62" s="22"/>
      <c r="I62" s="22">
        <v>31625</v>
      </c>
      <c r="J62" s="22">
        <f>H62</f>
        <v>0</v>
      </c>
      <c r="K62" s="22"/>
      <c r="L62" s="22">
        <f>I62-F62</f>
        <v>0</v>
      </c>
      <c r="M62" s="22">
        <f>J62-G62</f>
        <v>0</v>
      </c>
    </row>
    <row r="63" spans="1:13" ht="33" customHeight="1" x14ac:dyDescent="0.25">
      <c r="A63" s="16" t="s">
        <v>36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4"/>
    </row>
    <row r="64" spans="1:13" ht="22.5" customHeight="1" x14ac:dyDescent="0.25">
      <c r="A64" s="23">
        <v>2</v>
      </c>
      <c r="B64" s="23" t="s">
        <v>35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8" ht="83.25" customHeight="1" x14ac:dyDescent="0.25">
      <c r="A65" s="23"/>
      <c r="B65" s="33" t="s">
        <v>34</v>
      </c>
      <c r="C65" s="22" t="s">
        <v>33</v>
      </c>
      <c r="D65" s="22" t="s">
        <v>24</v>
      </c>
      <c r="E65" s="22"/>
      <c r="F65" s="22">
        <v>25</v>
      </c>
      <c r="G65" s="22">
        <f>F65</f>
        <v>25</v>
      </c>
      <c r="H65" s="22"/>
      <c r="I65" s="22">
        <f>25</f>
        <v>25</v>
      </c>
      <c r="J65" s="22">
        <f>I65</f>
        <v>25</v>
      </c>
      <c r="K65" s="22"/>
      <c r="L65" s="22">
        <f>I65-F65</f>
        <v>0</v>
      </c>
      <c r="M65" s="22">
        <f>J65-G65</f>
        <v>0</v>
      </c>
    </row>
    <row r="66" spans="1:18" ht="117.75" customHeight="1" x14ac:dyDescent="0.25">
      <c r="A66" s="22"/>
      <c r="B66" s="30" t="s">
        <v>32</v>
      </c>
      <c r="C66" s="20" t="s">
        <v>29</v>
      </c>
      <c r="D66" s="20" t="s">
        <v>27</v>
      </c>
      <c r="E66" s="22">
        <v>13</v>
      </c>
      <c r="F66" s="22">
        <v>10</v>
      </c>
      <c r="G66" s="22">
        <f>E66+F66</f>
        <v>23</v>
      </c>
      <c r="H66" s="22">
        <f>8+5</f>
        <v>13</v>
      </c>
      <c r="I66" s="22">
        <v>5</v>
      </c>
      <c r="J66" s="22">
        <f>H66+I66</f>
        <v>18</v>
      </c>
      <c r="K66" s="22">
        <f>H66-E66</f>
        <v>0</v>
      </c>
      <c r="L66" s="22">
        <f>I66-F66</f>
        <v>-5</v>
      </c>
      <c r="M66" s="22">
        <f>J66-G66</f>
        <v>-5</v>
      </c>
    </row>
    <row r="67" spans="1:18" ht="114.75" customHeight="1" x14ac:dyDescent="0.25">
      <c r="A67" s="22"/>
      <c r="B67" s="30" t="s">
        <v>31</v>
      </c>
      <c r="C67" s="20" t="s">
        <v>29</v>
      </c>
      <c r="D67" s="20" t="s">
        <v>27</v>
      </c>
      <c r="E67" s="22">
        <v>23</v>
      </c>
      <c r="F67" s="22">
        <v>10</v>
      </c>
      <c r="G67" s="22">
        <f>E67+F67</f>
        <v>33</v>
      </c>
      <c r="H67" s="22">
        <f>15+8</f>
        <v>23</v>
      </c>
      <c r="I67" s="22">
        <v>4</v>
      </c>
      <c r="J67" s="22">
        <f>H67+I67</f>
        <v>27</v>
      </c>
      <c r="K67" s="22">
        <f>H67-E67</f>
        <v>0</v>
      </c>
      <c r="L67" s="22">
        <f>I67-F67</f>
        <v>-6</v>
      </c>
      <c r="M67" s="22">
        <f>J67-G67</f>
        <v>-6</v>
      </c>
    </row>
    <row r="68" spans="1:18" ht="110.25" customHeight="1" x14ac:dyDescent="0.25">
      <c r="A68" s="22"/>
      <c r="B68" s="30" t="s">
        <v>30</v>
      </c>
      <c r="C68" s="20" t="s">
        <v>29</v>
      </c>
      <c r="D68" s="20" t="s">
        <v>27</v>
      </c>
      <c r="E68" s="22"/>
      <c r="F68" s="22">
        <v>2600</v>
      </c>
      <c r="G68" s="22">
        <f>E68+F68</f>
        <v>2600</v>
      </c>
      <c r="H68" s="22"/>
      <c r="I68" s="22">
        <v>955</v>
      </c>
      <c r="J68" s="22">
        <f>H68+I68</f>
        <v>955</v>
      </c>
      <c r="K68" s="22"/>
      <c r="L68" s="22">
        <f>I68-F68</f>
        <v>-1645</v>
      </c>
      <c r="M68" s="22">
        <f>J68-G68</f>
        <v>-1645</v>
      </c>
    </row>
    <row r="69" spans="1:18" ht="134.25" customHeight="1" x14ac:dyDescent="0.25">
      <c r="A69" s="22"/>
      <c r="B69" s="30" t="s">
        <v>28</v>
      </c>
      <c r="C69" s="20" t="s">
        <v>25</v>
      </c>
      <c r="D69" s="20" t="s">
        <v>27</v>
      </c>
      <c r="E69" s="22"/>
      <c r="F69" s="22">
        <v>2480</v>
      </c>
      <c r="G69" s="22">
        <f>E69+F69</f>
        <v>2480</v>
      </c>
      <c r="H69" s="22"/>
      <c r="I69" s="22">
        <v>1102</v>
      </c>
      <c r="J69" s="22">
        <f>H69+I69</f>
        <v>1102</v>
      </c>
      <c r="K69" s="22"/>
      <c r="L69" s="22">
        <f>I69-F69</f>
        <v>-1378</v>
      </c>
      <c r="M69" s="22">
        <f>J69-G69</f>
        <v>-1378</v>
      </c>
    </row>
    <row r="70" spans="1:18" ht="220.5" x14ac:dyDescent="0.25">
      <c r="A70" s="22"/>
      <c r="B70" s="30" t="s">
        <v>26</v>
      </c>
      <c r="C70" s="20" t="s">
        <v>25</v>
      </c>
      <c r="D70" s="20" t="s">
        <v>24</v>
      </c>
      <c r="E70" s="22">
        <v>20</v>
      </c>
      <c r="F70" s="22"/>
      <c r="G70" s="22">
        <f>E70+F70</f>
        <v>20</v>
      </c>
      <c r="H70" s="22">
        <v>20</v>
      </c>
      <c r="I70" s="22"/>
      <c r="J70" s="22">
        <f>H70+I70</f>
        <v>20</v>
      </c>
      <c r="K70" s="22">
        <f>H70-E70</f>
        <v>0</v>
      </c>
      <c r="L70" s="22"/>
      <c r="M70" s="22">
        <f>K70</f>
        <v>0</v>
      </c>
    </row>
    <row r="71" spans="1:18" ht="24" customHeight="1" x14ac:dyDescent="0.25">
      <c r="A71" s="16" t="s">
        <v>23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4"/>
    </row>
    <row r="72" spans="1:18" ht="31.5" x14ac:dyDescent="0.25">
      <c r="A72" s="23">
        <v>3</v>
      </c>
      <c r="B72" s="23" t="s">
        <v>22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8" ht="110.25" x14ac:dyDescent="0.25">
      <c r="A73" s="23"/>
      <c r="B73" s="30" t="s">
        <v>21</v>
      </c>
      <c r="C73" s="22" t="s">
        <v>16</v>
      </c>
      <c r="D73" s="22" t="s">
        <v>11</v>
      </c>
      <c r="E73" s="32">
        <f>E61/E70/12</f>
        <v>3020.8333333333335</v>
      </c>
      <c r="F73" s="24"/>
      <c r="G73" s="24">
        <f>E73</f>
        <v>3020.8333333333335</v>
      </c>
      <c r="H73" s="32">
        <f>H61/H70/12</f>
        <v>3020.8333333333335</v>
      </c>
      <c r="I73" s="24"/>
      <c r="J73" s="24">
        <f>H73</f>
        <v>3020.8333333333335</v>
      </c>
      <c r="K73" s="25"/>
      <c r="L73" s="25"/>
      <c r="M73" s="25"/>
    </row>
    <row r="74" spans="1:18" ht="167.25" customHeight="1" x14ac:dyDescent="0.25">
      <c r="A74" s="22"/>
      <c r="B74" s="30" t="s">
        <v>20</v>
      </c>
      <c r="C74" s="22" t="s">
        <v>16</v>
      </c>
      <c r="D74" s="22" t="s">
        <v>11</v>
      </c>
      <c r="E74" s="31"/>
      <c r="F74" s="27">
        <v>29</v>
      </c>
      <c r="G74" s="24">
        <f>F74</f>
        <v>29</v>
      </c>
      <c r="H74" s="24"/>
      <c r="I74" s="24">
        <v>40</v>
      </c>
      <c r="J74" s="24">
        <f>I74</f>
        <v>40</v>
      </c>
      <c r="K74" s="24"/>
      <c r="L74" s="24">
        <f>I74-F74</f>
        <v>11</v>
      </c>
      <c r="M74" s="24">
        <f>L74</f>
        <v>11</v>
      </c>
    </row>
    <row r="75" spans="1:18" ht="173.25" x14ac:dyDescent="0.25">
      <c r="A75" s="22"/>
      <c r="B75" s="30" t="s">
        <v>19</v>
      </c>
      <c r="C75" s="22" t="s">
        <v>16</v>
      </c>
      <c r="D75" s="22" t="s">
        <v>11</v>
      </c>
      <c r="E75" s="22"/>
      <c r="F75" s="27">
        <v>25</v>
      </c>
      <c r="G75" s="24">
        <f>F75</f>
        <v>25</v>
      </c>
      <c r="H75" s="26"/>
      <c r="I75" s="24">
        <v>30</v>
      </c>
      <c r="J75" s="24">
        <f>I75</f>
        <v>30</v>
      </c>
      <c r="K75" s="25"/>
      <c r="L75" s="24">
        <f>I75-F75</f>
        <v>5</v>
      </c>
      <c r="M75" s="24">
        <f>J75-G75</f>
        <v>5</v>
      </c>
    </row>
    <row r="76" spans="1:18" ht="94.5" x14ac:dyDescent="0.25">
      <c r="A76" s="22"/>
      <c r="B76" s="29" t="s">
        <v>18</v>
      </c>
      <c r="C76" s="28" t="s">
        <v>16</v>
      </c>
      <c r="D76" s="28" t="s">
        <v>11</v>
      </c>
      <c r="E76" s="22">
        <v>45000</v>
      </c>
      <c r="F76" s="27"/>
      <c r="G76" s="24">
        <f>E76</f>
        <v>45000</v>
      </c>
      <c r="H76" s="25">
        <v>45000</v>
      </c>
      <c r="I76" s="24"/>
      <c r="J76" s="24">
        <f>H76</f>
        <v>45000</v>
      </c>
      <c r="K76" s="24"/>
      <c r="L76" s="24"/>
      <c r="M76" s="24"/>
    </row>
    <row r="77" spans="1:18" ht="126" x14ac:dyDescent="0.25">
      <c r="A77" s="22"/>
      <c r="B77" s="29" t="s">
        <v>17</v>
      </c>
      <c r="C77" s="28" t="s">
        <v>16</v>
      </c>
      <c r="D77" s="28" t="s">
        <v>11</v>
      </c>
      <c r="E77" s="22"/>
      <c r="F77" s="27">
        <v>1265</v>
      </c>
      <c r="G77" s="24">
        <f>F77</f>
        <v>1265</v>
      </c>
      <c r="H77" s="26"/>
      <c r="I77" s="24">
        <v>1265</v>
      </c>
      <c r="J77" s="24">
        <f>I77</f>
        <v>1265</v>
      </c>
      <c r="K77" s="25"/>
      <c r="L77" s="24">
        <v>0</v>
      </c>
      <c r="M77" s="24">
        <v>0</v>
      </c>
    </row>
    <row r="78" spans="1:18" ht="15.75" customHeight="1" x14ac:dyDescent="0.25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4"/>
    </row>
    <row r="79" spans="1:18" x14ac:dyDescent="0.25">
      <c r="A79" s="23">
        <v>4</v>
      </c>
      <c r="B79" s="23" t="s">
        <v>15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P79" s="17"/>
      <c r="Q79" s="17"/>
      <c r="R79" s="17"/>
    </row>
    <row r="80" spans="1:18" ht="259.5" customHeight="1" x14ac:dyDescent="0.25">
      <c r="A80" s="23"/>
      <c r="B80" s="21" t="s">
        <v>14</v>
      </c>
      <c r="C80" s="20" t="s">
        <v>12</v>
      </c>
      <c r="D80" s="20" t="s">
        <v>11</v>
      </c>
      <c r="E80" s="19">
        <v>108.3</v>
      </c>
      <c r="F80" s="19">
        <v>100</v>
      </c>
      <c r="G80" s="19">
        <v>104.5</v>
      </c>
      <c r="H80" s="18">
        <v>108.3</v>
      </c>
      <c r="I80" s="18">
        <v>50</v>
      </c>
      <c r="J80" s="18">
        <v>81.8</v>
      </c>
      <c r="K80" s="18">
        <f>H80-E80</f>
        <v>0</v>
      </c>
      <c r="L80" s="18">
        <f>I80-F80</f>
        <v>-50</v>
      </c>
      <c r="M80" s="18">
        <f>J80-G80</f>
        <v>-22.700000000000003</v>
      </c>
      <c r="P80" s="17"/>
      <c r="Q80" s="17"/>
      <c r="R80" s="17"/>
    </row>
    <row r="81" spans="1:18" ht="254.25" customHeight="1" x14ac:dyDescent="0.25">
      <c r="A81" s="22"/>
      <c r="B81" s="21" t="s">
        <v>13</v>
      </c>
      <c r="C81" s="20" t="s">
        <v>12</v>
      </c>
      <c r="D81" s="20" t="s">
        <v>11</v>
      </c>
      <c r="E81" s="19">
        <v>100</v>
      </c>
      <c r="F81" s="19" t="s">
        <v>10</v>
      </c>
      <c r="G81" s="19">
        <v>143.5</v>
      </c>
      <c r="H81" s="18">
        <v>100</v>
      </c>
      <c r="I81" s="18" t="s">
        <v>9</v>
      </c>
      <c r="J81" s="18">
        <v>117.4</v>
      </c>
      <c r="K81" s="18">
        <f>H81-E81</f>
        <v>0</v>
      </c>
      <c r="L81" s="18"/>
      <c r="M81" s="18">
        <f>J81-G81</f>
        <v>-26.099999999999994</v>
      </c>
      <c r="P81" s="17"/>
      <c r="Q81" s="17"/>
      <c r="R81" s="17"/>
    </row>
    <row r="82" spans="1:18" ht="15.75" customHeight="1" x14ac:dyDescent="0.25">
      <c r="A82" s="16" t="s">
        <v>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4"/>
    </row>
    <row r="83" spans="1:18" ht="57" customHeight="1" x14ac:dyDescent="0.25">
      <c r="A83" s="13" t="s">
        <v>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8" x14ac:dyDescent="0.25">
      <c r="A84" s="10"/>
    </row>
    <row r="85" spans="1:18" ht="19.5" customHeight="1" x14ac:dyDescent="0.25">
      <c r="A85" s="9" t="s">
        <v>6</v>
      </c>
      <c r="B85" s="9"/>
      <c r="C85" s="9"/>
      <c r="D85" s="9"/>
    </row>
    <row r="86" spans="1:18" ht="22.5" customHeight="1" x14ac:dyDescent="0.25">
      <c r="A86" s="8" t="s">
        <v>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8" ht="19.5" customHeight="1" x14ac:dyDescent="0.25">
      <c r="A87" s="7" t="s">
        <v>4</v>
      </c>
      <c r="B87" s="7"/>
      <c r="C87" s="7"/>
      <c r="D87" s="7"/>
    </row>
    <row r="88" spans="1:18" x14ac:dyDescent="0.25">
      <c r="A88" s="3" t="s">
        <v>3</v>
      </c>
      <c r="B88" s="3"/>
      <c r="C88" s="3"/>
      <c r="D88" s="3"/>
      <c r="E88" s="3"/>
    </row>
    <row r="89" spans="1:18" ht="31.5" customHeight="1" x14ac:dyDescent="0.25">
      <c r="A89" s="3"/>
      <c r="B89" s="3"/>
      <c r="C89" s="3"/>
      <c r="D89" s="3"/>
      <c r="E89" s="3"/>
      <c r="G89" s="5"/>
      <c r="H89" s="5"/>
      <c r="J89" s="4" t="s">
        <v>2</v>
      </c>
      <c r="K89" s="4"/>
      <c r="L89" s="4"/>
      <c r="M89" s="4"/>
    </row>
    <row r="90" spans="1:18" ht="15.75" customHeight="1" x14ac:dyDescent="0.25">
      <c r="A90" s="6"/>
      <c r="B90" s="6"/>
      <c r="C90" s="6"/>
      <c r="D90" s="6"/>
      <c r="E90" s="6"/>
      <c r="J90" s="2"/>
      <c r="K90" s="2"/>
      <c r="L90" s="2"/>
      <c r="M90" s="2"/>
    </row>
    <row r="91" spans="1:18" ht="43.5" customHeight="1" x14ac:dyDescent="0.25">
      <c r="A91" s="3" t="s">
        <v>1</v>
      </c>
      <c r="B91" s="3"/>
      <c r="C91" s="3"/>
      <c r="D91" s="3"/>
      <c r="E91" s="3"/>
      <c r="G91" s="5"/>
      <c r="H91" s="5"/>
      <c r="J91" s="4" t="s">
        <v>0</v>
      </c>
      <c r="K91" s="4"/>
      <c r="L91" s="4"/>
      <c r="M91" s="4"/>
    </row>
    <row r="92" spans="1:18" ht="15.75" customHeight="1" x14ac:dyDescent="0.25">
      <c r="A92" s="3"/>
      <c r="B92" s="3"/>
      <c r="C92" s="3"/>
      <c r="D92" s="3"/>
      <c r="E92" s="3"/>
      <c r="J92" s="2"/>
      <c r="K92" s="2"/>
      <c r="L92" s="2"/>
      <c r="M92" s="2"/>
    </row>
  </sheetData>
  <mergeCells count="74">
    <mergeCell ref="A63:M63"/>
    <mergeCell ref="J1:M4"/>
    <mergeCell ref="A5:M5"/>
    <mergeCell ref="A6:M6"/>
    <mergeCell ref="B20:M20"/>
    <mergeCell ref="B24:M24"/>
    <mergeCell ref="B25:M25"/>
    <mergeCell ref="A29:A30"/>
    <mergeCell ref="B29:D30"/>
    <mergeCell ref="E29:G29"/>
    <mergeCell ref="H39:J39"/>
    <mergeCell ref="R29:T29"/>
    <mergeCell ref="U29:W29"/>
    <mergeCell ref="X29:Z29"/>
    <mergeCell ref="A14:M14"/>
    <mergeCell ref="B16:M16"/>
    <mergeCell ref="B17:M17"/>
    <mergeCell ref="H29:J29"/>
    <mergeCell ref="K29:M29"/>
    <mergeCell ref="K39:M39"/>
    <mergeCell ref="B31:D31"/>
    <mergeCell ref="B32:D32"/>
    <mergeCell ref="B33:D33"/>
    <mergeCell ref="D48:D49"/>
    <mergeCell ref="B43:D43"/>
    <mergeCell ref="E39:G39"/>
    <mergeCell ref="A78:M78"/>
    <mergeCell ref="B44:D44"/>
    <mergeCell ref="B34:D34"/>
    <mergeCell ref="B35:D35"/>
    <mergeCell ref="A36:M36"/>
    <mergeCell ref="A37:M37"/>
    <mergeCell ref="A39:A40"/>
    <mergeCell ref="B39:D40"/>
    <mergeCell ref="B41:D41"/>
    <mergeCell ref="B42:D42"/>
    <mergeCell ref="K48:M48"/>
    <mergeCell ref="A86:M86"/>
    <mergeCell ref="A48:A49"/>
    <mergeCell ref="B48:B49"/>
    <mergeCell ref="C48:C49"/>
    <mergeCell ref="E48:G48"/>
    <mergeCell ref="H48:J48"/>
    <mergeCell ref="A82:M82"/>
    <mergeCell ref="A71:M71"/>
    <mergeCell ref="A83:M83"/>
    <mergeCell ref="J90:M90"/>
    <mergeCell ref="A91:E92"/>
    <mergeCell ref="G91:H91"/>
    <mergeCell ref="J91:M91"/>
    <mergeCell ref="J92:M92"/>
    <mergeCell ref="A88:E89"/>
    <mergeCell ref="G89:H89"/>
    <mergeCell ref="J89:M89"/>
    <mergeCell ref="B8:C8"/>
    <mergeCell ref="E8:K8"/>
    <mergeCell ref="L8:M8"/>
    <mergeCell ref="B9:C9"/>
    <mergeCell ref="E9:K9"/>
    <mergeCell ref="L9:M9"/>
    <mergeCell ref="B10:C10"/>
    <mergeCell ref="E10:K10"/>
    <mergeCell ref="L10:M10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2022-02-18T08:52:05Z</dcterms:created>
  <dcterms:modified xsi:type="dcterms:W3CDTF">2022-02-18T08:52:16Z</dcterms:modified>
</cp:coreProperties>
</file>