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освіта\"/>
    </mc:Choice>
  </mc:AlternateContent>
  <bookViews>
    <workbookView xWindow="0" yWindow="0" windowWidth="24000" windowHeight="9780"/>
  </bookViews>
  <sheets>
    <sheet name="1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F39" i="1"/>
  <c r="H39" i="1" s="1"/>
  <c r="H44" i="1" s="1"/>
  <c r="H40" i="1"/>
  <c r="F41" i="1"/>
  <c r="H41" i="1"/>
  <c r="H42" i="1"/>
  <c r="F43" i="1"/>
  <c r="H43" i="1" s="1"/>
  <c r="D44" i="1"/>
  <c r="D50" i="1"/>
  <c r="F50" i="1"/>
  <c r="H50" i="1" s="1"/>
  <c r="H51" i="1"/>
  <c r="H52" i="1"/>
  <c r="D53" i="1"/>
  <c r="F87" i="1" s="1"/>
  <c r="J59" i="1"/>
  <c r="J60" i="1"/>
  <c r="J61" i="1"/>
  <c r="J62" i="1"/>
  <c r="H63" i="1"/>
  <c r="J63" i="1"/>
  <c r="H64" i="1"/>
  <c r="J64" i="1"/>
  <c r="J65" i="1"/>
  <c r="F66" i="1"/>
  <c r="J66" i="1" s="1"/>
  <c r="F67" i="1"/>
  <c r="J67" i="1" s="1"/>
  <c r="H68" i="1"/>
  <c r="J68" i="1" s="1"/>
  <c r="H69" i="1"/>
  <c r="J69" i="1" s="1"/>
  <c r="J70" i="1"/>
  <c r="H71" i="1"/>
  <c r="J71" i="1"/>
  <c r="J72" i="1"/>
  <c r="J73" i="1"/>
  <c r="J74" i="1"/>
  <c r="J76" i="1"/>
  <c r="J77" i="1"/>
  <c r="J79" i="1"/>
  <c r="H80" i="1"/>
  <c r="J80" i="1"/>
  <c r="J81" i="1"/>
  <c r="J82" i="1"/>
  <c r="J83" i="1"/>
  <c r="H84" i="1"/>
  <c r="J84" i="1" s="1"/>
  <c r="J85" i="1"/>
  <c r="J88" i="1"/>
  <c r="J89" i="1"/>
  <c r="J90" i="1"/>
  <c r="J92" i="1"/>
  <c r="J93" i="1"/>
  <c r="J94" i="1"/>
  <c r="J95" i="1"/>
  <c r="J96" i="1"/>
  <c r="F53" i="1" l="1"/>
  <c r="F44" i="1"/>
  <c r="H53" i="1" l="1"/>
  <c r="H87" i="1"/>
  <c r="J87" i="1" s="1"/>
</calcChain>
</file>

<file path=xl/sharedStrings.xml><?xml version="1.0" encoding="utf-8"?>
<sst xmlns="http://schemas.openxmlformats.org/spreadsheetml/2006/main" count="190" uniqueCount="131">
  <si>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</si>
  <si>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</si>
  <si>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</si>
  <si>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</si>
  <si>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</si>
  <si>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</si>
  <si>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</si>
  <si>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</si>
  <si>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Відсоток захищених статей видатків в загальному   обсязі</t>
  </si>
  <si>
    <t>Розрахунок</t>
  </si>
  <si>
    <t>%</t>
  </si>
  <si>
    <t>Динаміка росту власних надходжень в порівнянні з минулим роком</t>
  </si>
  <si>
    <t>срібна медаль</t>
  </si>
  <si>
    <t>Звітність</t>
  </si>
  <si>
    <t>золота медаль</t>
  </si>
  <si>
    <t>осіб</t>
  </si>
  <si>
    <t>Кількість  учнів, які закінчили школу</t>
  </si>
  <si>
    <t>якості</t>
  </si>
  <si>
    <t>грн</t>
  </si>
  <si>
    <t>Середні витрати на придбання однієї пневматичної гвинтівки</t>
  </si>
  <si>
    <t>Середні витрати на придбання одного  профільного кабінету</t>
  </si>
  <si>
    <t>Середні витрати на придбання одного  смарт - борда</t>
  </si>
  <si>
    <t>Середня  наповнюваність класів</t>
  </si>
  <si>
    <t>Витрати на 1 здобувача освіти</t>
  </si>
  <si>
    <t>ефективності</t>
  </si>
  <si>
    <t>Рішення сесії Хмельницької міської ради від 21.04.2021 року №27.</t>
  </si>
  <si>
    <t>од.</t>
  </si>
  <si>
    <t>Кількість пневматичних гвинтівок, які буде придбано в НВК №10</t>
  </si>
  <si>
    <t>Рішення  сесії Хмельницької міської ради від 23.12.2020 року № 14. Рішення сесії Хмельницької міської ради від 14.07.2021 року № 3</t>
  </si>
  <si>
    <t>Кількість закладів, в яких буде придбано обладнання для харчоблоків</t>
  </si>
  <si>
    <t>Рішення  сесії Хмельницької міської ради від 23.12.2020 року №14.Рішення сесії Хмельницької міської ради від 21.04.2021 року №27.</t>
  </si>
  <si>
    <t>Кількість закладів, в які буде придбано  смарт-борди</t>
  </si>
  <si>
    <t xml:space="preserve"> Рішення сесії Хмельницької міської ради від 14.07.2021 року № 3</t>
  </si>
  <si>
    <t xml:space="preserve">Кількість  учнів, яким буде виплачено премію міського голови  - випускникам закладів загальної середньої освіти </t>
  </si>
  <si>
    <t>Рішення  сесії Хмельницької міської ради від 23.12.2020 року № 14</t>
  </si>
  <si>
    <t>Кількість закладів, в яких буде придбано профільні кабінети</t>
  </si>
  <si>
    <t>Рішення  сесії Хмельницької міської ради від 23.12.2020 року №14.Рішення сесії Хмельницької міської ради від 21.04.2021 року №27. Рішення  сесії Хмельницької міської ради від 14.07.2021 року № 3</t>
  </si>
  <si>
    <t>Кількість закладів, в яких будуть проведені реконструкції, капітальні та поточні ремонти огорожі, шатрового даху,  харчоблоку, системи водопостачання, газових мереж, спортивного залу, санвузлів, приміщення , сантехнічних мереж та інше</t>
  </si>
  <si>
    <t>Кількість закладів, в яких буде реконструкція,капітальний та поточний ремонт спортивних майданчиків під мульфункціональні майданчики для занять ігровими видами спорту</t>
  </si>
  <si>
    <t>Кількість закладів, в яких будуть проведені поточні ремонти  санвузлів</t>
  </si>
  <si>
    <t>Рішення сесії Хмельницької міської ради від 23.12.2020 року № 14</t>
  </si>
  <si>
    <t>Кількість закладів, в яких буде встановлено пожежну сигналізацію</t>
  </si>
  <si>
    <t>Мережа шкіл, звіт ЗНЗ-1</t>
  </si>
  <si>
    <t>Кількість учнів в загальноосвітніх школах</t>
  </si>
  <si>
    <t>продукту</t>
  </si>
  <si>
    <t>Рішення  сесії Хмельницької міської ради від 14.07.2021 року № 3</t>
  </si>
  <si>
    <t xml:space="preserve">Реалізація проекту для виплати премій міського голови кращим учням - випускникам закладів загальної середньої освіти міста Хмельницького, які у поточному навчальному році отримали 200 балів за результатами зовнішнього незалежного оцінювання  з навчальної дисципліни </t>
  </si>
  <si>
    <t>Придбання підручників "Основи сім'ї" для учнів 10-х класів закладів загальної середньої освіти</t>
  </si>
  <si>
    <t>Реалізація проекту бюджету участі "Інклюзивний спортивно-ігровий майданчик"</t>
  </si>
  <si>
    <t xml:space="preserve">Придбання обладнання для 15 профільних кабінетів </t>
  </si>
  <si>
    <t>Придбання меблів та комп'ютерного обладнання в нові приміщення закладів  НВО №1 та Ліцею №17.</t>
  </si>
  <si>
    <t>Рішення  сесії Хмельницької міської ради від 23.12.2020 року №14. Рішення сесії Хмельницької міської ради від 14.07.2021 року № 3</t>
  </si>
  <si>
    <t>Придбання обладнання для харчоблоків  закладів загальної середньої освіти</t>
  </si>
  <si>
    <t>Рішення  сесії Хмельницької міської ради від 23.12.2020 року №14.Рішення сесії Хмельницької міської ради від 21.04.2021 року №27. Рішення сесії Хмельницької міської ради від 14.07.2021 року № 3</t>
  </si>
  <si>
    <t>Придбання SMARTBOARD для 8 шкіл Хмельницької територіальної громади, макету (навчальний посібник) масово-габаритний автомат Калашникова ММГ АК-74 СЗОШ № 19 для занять з предмету "Захист Вітчизни", підйомника для маломобільних груп населення СЗОШ №1, 2 од. малокаліберних гвинтівок з оптичними прицілами БК -3 та 2 од. установок для стрільби по рухомій мішені НВК № 10,гімнастичних матів для НВО №5, паливно-мастильних матеріалів для 5 закладів (для перевезення учнів), придбання вхідних дверей СЗОШ №1, протипожежних дверей Колегіум ім. В. Козубняка</t>
  </si>
  <si>
    <t>Рішення  сесії Хмельницької міської ради від 23.12.2020 року № 14. Рішення сесії Хмельницької міської ради від 21.04.2021 року №27, рішення сесії Хмельницької міської ради від 14.07.2021 року № 3</t>
  </si>
  <si>
    <t>Поточні ремонти санвузлів шкіл ЗОШ №18, НВК №4, НВО №5, СЗОШ №8, НВК №9,НВК № 31</t>
  </si>
  <si>
    <t>Рішення  сесії Хмельницької міської ради від 23.12.2020 року №14.Рішення сесії Хмельницької міської ради від 21.04.2021 року №27. Протокол № 18 засідання постійної комісії з питань планування, бюджету, фінансів та децентралізації від 23.06.2021 року. Рішення сесії Хмельницької міської ради від 14.07.2021 року № 3</t>
  </si>
  <si>
    <t>Проведення поточного ремонту покрівлі НВО №28, НВК №6,  ремонт приміщень ЗОШ №25, СЗОШ№1, ремонт гумового покриття спортмайданчика ЗОШ № 4, системи електропостачання СЗОШ №19, ресурсної кімнати СЗОШ №6, системи каналізації СЗОШ №14, обстеження та оцінка основних несучих, огороджувальних конструкцій та інженерних мереж НВК №2, демонтаж будівлі  ЗОШ №14, поточного ремонту укосів НВК №4, виготовлення технічного паспорту нового корпусу НВО №1, просочення вогнезахосним засобом дерев'яних конструкцій СЗОШ № 6,18, Колегіум ім. Козубняка, поточний ремонт приміщення СЗОШ №12</t>
  </si>
  <si>
    <t>Рішення сесії Хмельницької міської ради від 14.07.2021 року № 3</t>
  </si>
  <si>
    <t xml:space="preserve">Реконструкція існуючих газових мереж з заміною ВОГ теплогенераторної Черепівської філії Іванковецького ліцею, учбового корпусу Шаровечківської ЗОШ І-ІІІ ст., Олешинської гімназії, Водичківської гімназії  (в тому числі виготовлення проектно-кошторисної документації)   </t>
  </si>
  <si>
    <t>Рішення  сесії Хмельницької міської ради від 23.12.2020 року №14.Рішення сесії Хмельницької міської ради від 21.04.2021 року №27. Рішення сесії Хмельницької міської ради від 21.04.2021 року №27. Рішення сесії Хмельницької міської ради від 14.07.2021 року №3.</t>
  </si>
  <si>
    <t>Реконструкція та капітальний ремонт пожежної сигналізаці НВК №4, спортзалу СЗОШ №19, системи водопостачання та будівництво мережі каналізації СЗОШ №19; огорожі НВК №31, плоского покриття  ( в тому числі виготовлення проєктно-кошторисної документації), капітальний ремонт з теплоізоляції (термомодернізації) цоколя СЗОШ №14 (в тому числі виготовлення проектно-кошторисної документації),даху Давидковецької ЗОШ, приміщення СЗОШ № 18,НВК №10,сантехнічних мереж приміщень (в тому числі виготовлення проектно-кошторисної документації), а саме: СЗОШ №7, СЗОШ №8, СЗОШ 14, НВК №2.</t>
  </si>
  <si>
    <t>Рішення  сесії Хмельницької міської ради від 23.12.2020 року №14.Рішення сесії Хмельницької міської ради від 21.04.2021 року №27. Рішення сесії Хмельницької міської ради від 14.07.2021 року №3.</t>
  </si>
  <si>
    <t>Реконструкція та капітальні ремонти спортивних  майданчиків під мультифункціональні майданчики для занять ігровими видами спорту НВК № 2, СЗОШ №13, НВК №31, СЗОШ №12, ЗОШ №22,СЗОШ №18, Пирогівецького ліцею ( в тому числі виготовлення проєктно-кошторисної документації). Реконструкція  існуючого приміщення НВК №4 під спортивну залу для початкових класів та шкільний буфет (в тому числі виготовлення проектоно-кошторисної докуметації), виготовлення проєктно-кошторисної документації на реконструкцію плоского покриття з улаштуванням шатрового даху над приміщеннями спортивного залу та їдальні СЗОШ №21, реконструкція будівлі Шаровечківської ЗОШ, СЗОШ № 19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</si>
  <si>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</si>
  <si>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</si>
  <si>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</si>
  <si>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шкіл,звіт ЗНЗ - 1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</si>
  <si>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</si>
  <si>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</si>
  <si>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</si>
  <si>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</si>
  <si>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</si>
  <si>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</si>
  <si>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</si>
  <si>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</si>
  <si>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</si>
  <si>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</si>
  <si>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</si>
  <si>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</si>
  <si>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 xml:space="preserve">Програма бюджетування за участі громадськості (Бюджет участі) міста Хмельницького на 2020-2022 роки </t>
  </si>
  <si>
    <t>Комплексна програма «Піклування» в Хмельницькій міській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</si>
  <si>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</si>
  <si>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</si>
  <si>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</si>
  <si>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</si>
  <si>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Реконструкція та реставрація, будівництво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</si>
  <si>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</si>
  <si>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</si>
  <si>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</si>
  <si>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</si>
  <si>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</si>
  <si>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</si>
  <si>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надання відповідних послуг денними закладами загальної середньої освіти.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</si>
  <si>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</si>
  <si>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</si>
  <si>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 денними закладами загальної середньої освіти</t>
    </r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</si>
  <si>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</si>
  <si>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</si>
  <si>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</si>
  <si>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14.07.2021 року № 3  "Про внесення змін до  бюджету Хмельницької міської територіальної громади на 2021 рік"</t>
  </si>
  <si>
    <t>Протокол № 18 засідання постійної комісії з питань планування, бюджету, фінансів та децентралізації від 23.06.2021 року</t>
  </si>
  <si>
    <t>Протокол № 17 засідання постійної комісії з питань планування, бюджету, фінансів та децентралізації від 02.06.2021 року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</si>
  <si>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</si>
  <si>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</si>
  <si>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</si>
  <si>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</si>
  <si>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</si>
  <si>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</si>
  <si>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</si>
  <si>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</si>
  <si>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</si>
  <si>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</si>
  <si>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</si>
  <si>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</si>
  <si>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</si>
  <si>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364 809 406,03 гривень, у тому числі загального фонду — 289 134 512,14 гривень та спеціального фонду — 75 674 893,89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</si>
  <si>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</si>
  <si>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</si>
  <si>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</si>
  <si>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</si>
  <si>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</si>
  <si>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</si>
  <si>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</si>
  <si>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</si>
  <si>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</si>
  <si>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</si>
  <si>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</si>
  <si>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</si>
  <si>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 20.07.2021 р.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</si>
</sst>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103"/>
  <sheetViews>
    <sheetView tabSelected="1" view="pageBreakPreview" zoomScale="60" zoomScaleNormal="80" workbookViewId="0">
      <selection activeCell="A79" sqref="A79:XFD79"/>
    </sheetView>
  </sheetViews>
  <sheetFormatPr defaultColWidth="9.33203125" defaultRowHeight="12.75" x14ac:dyDescent="0.2"/>
  <cols>
    <col min="1" max="1" width="22.5" style="1" customWidth="1"/>
    <col min="2" max="2" width="50.16406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0.83203125" style="1" customWidth="1"/>
    <col min="12" max="12" width="17.33203125" style="1" bestFit="1" customWidth="1"/>
    <col min="13" max="16384" width="9.33203125" style="1"/>
  </cols>
  <sheetData>
    <row r="1" spans="1:11" ht="166.5" customHeight="1" x14ac:dyDescent="0.2">
      <c r="B1" s="90"/>
      <c r="C1" s="90"/>
      <c r="D1" s="90"/>
      <c r="E1" s="90"/>
      <c r="F1" s="90"/>
      <c r="G1" s="84" t="s">
        <v>130</v>
      </c>
      <c r="H1" s="89"/>
      <c r="I1" s="89"/>
      <c r="J1" s="89"/>
      <c r="K1" s="89"/>
    </row>
    <row r="2" spans="1:11" ht="37.5" customHeight="1" x14ac:dyDescent="0.2">
      <c r="A2" s="88" t="s">
        <v>129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20" customHeight="1" x14ac:dyDescent="0.2">
      <c r="A3" s="68" t="s">
        <v>128</v>
      </c>
      <c r="B3" s="85" t="s">
        <v>127</v>
      </c>
      <c r="C3" s="85"/>
      <c r="D3" s="85"/>
      <c r="E3" s="85"/>
      <c r="F3" s="85"/>
      <c r="G3" s="10" t="s">
        <v>126</v>
      </c>
      <c r="H3" s="10"/>
      <c r="I3" s="10"/>
      <c r="J3" s="10"/>
      <c r="K3" s="10"/>
    </row>
    <row r="4" spans="1:11" ht="119.25" customHeight="1" x14ac:dyDescent="0.2">
      <c r="A4" s="65" t="s">
        <v>125</v>
      </c>
      <c r="B4" s="85" t="s">
        <v>124</v>
      </c>
      <c r="C4" s="85"/>
      <c r="D4" s="85"/>
      <c r="E4" s="85"/>
      <c r="F4" s="85"/>
      <c r="G4" s="85" t="s">
        <v>123</v>
      </c>
      <c r="H4" s="85"/>
      <c r="I4" s="85"/>
      <c r="J4" s="85"/>
      <c r="K4" s="85"/>
    </row>
    <row r="5" spans="1:11" ht="204.75" customHeight="1" x14ac:dyDescent="0.2">
      <c r="A5" s="65" t="s">
        <v>122</v>
      </c>
      <c r="B5" s="10" t="s">
        <v>121</v>
      </c>
      <c r="C5" s="85"/>
      <c r="D5" s="74" t="s">
        <v>120</v>
      </c>
      <c r="E5" s="86" t="s">
        <v>119</v>
      </c>
      <c r="F5" s="85"/>
      <c r="G5" s="10" t="s">
        <v>118</v>
      </c>
      <c r="H5" s="85"/>
      <c r="I5" s="85"/>
      <c r="J5" s="85"/>
      <c r="K5" s="85"/>
    </row>
    <row r="6" spans="1:11" ht="49.5" customHeight="1" x14ac:dyDescent="0.2">
      <c r="A6" s="84" t="s">
        <v>117</v>
      </c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1" ht="35.25" customHeight="1" x14ac:dyDescent="0.2">
      <c r="A7" s="56" t="s">
        <v>116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23.25" customHeight="1" x14ac:dyDescent="0.2">
      <c r="A8" s="56" t="s">
        <v>115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x14ac:dyDescent="0.2">
      <c r="A9" s="56" t="s">
        <v>114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23.25" customHeight="1" x14ac:dyDescent="0.2">
      <c r="A10" s="56" t="s">
        <v>113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23.25" customHeight="1" x14ac:dyDescent="0.2">
      <c r="A11" s="82" t="s">
        <v>112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23.25" customHeight="1" x14ac:dyDescent="0.2">
      <c r="A12" s="56" t="s">
        <v>111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23.25" customHeight="1" x14ac:dyDescent="0.2">
      <c r="A13" s="82" t="s">
        <v>110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23.25" customHeight="1" x14ac:dyDescent="0.2">
      <c r="A14" s="82" t="s">
        <v>109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ht="34.5" customHeight="1" x14ac:dyDescent="0.2">
      <c r="A15" s="56" t="s">
        <v>108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ht="23.25" customHeight="1" x14ac:dyDescent="0.2">
      <c r="A16" s="82" t="s">
        <v>107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23.25" customHeight="1" x14ac:dyDescent="0.2">
      <c r="A17" s="82" t="s">
        <v>106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ht="23.25" customHeight="1" x14ac:dyDescent="0.2">
      <c r="A18" s="82" t="s">
        <v>105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23.25" customHeight="1" x14ac:dyDescent="0.2">
      <c r="A19" s="82" t="s">
        <v>104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23.25" customHeight="1" x14ac:dyDescent="0.2">
      <c r="A20" s="82" t="s">
        <v>103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23.25" customHeight="1" x14ac:dyDescent="0.2">
      <c r="A21" s="82" t="s">
        <v>102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23.25" customHeight="1" x14ac:dyDescent="0.2">
      <c r="A22" s="83" t="s">
        <v>101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ht="23.25" customHeight="1" x14ac:dyDescent="0.2">
      <c r="A23" s="82" t="s">
        <v>100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9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1" ht="23.25" customHeight="1" x14ac:dyDescent="0.2">
      <c r="A25" s="78" t="s">
        <v>78</v>
      </c>
      <c r="B25" s="54" t="s">
        <v>99</v>
      </c>
      <c r="C25" s="54"/>
      <c r="D25" s="54"/>
      <c r="E25" s="54"/>
      <c r="F25" s="54"/>
      <c r="G25" s="54"/>
      <c r="H25" s="54"/>
      <c r="I25" s="6"/>
      <c r="J25" s="6"/>
      <c r="K25" s="6"/>
    </row>
    <row r="26" spans="1:11" ht="55.5" customHeight="1" x14ac:dyDescent="0.2">
      <c r="A26" s="81">
        <v>1</v>
      </c>
      <c r="B26" s="22" t="s">
        <v>98</v>
      </c>
      <c r="C26" s="22"/>
      <c r="D26" s="22"/>
      <c r="E26" s="22"/>
      <c r="F26" s="22"/>
      <c r="G26" s="22"/>
      <c r="H26" s="22"/>
      <c r="I26" s="6"/>
      <c r="J26" s="6"/>
      <c r="K26" s="6"/>
    </row>
    <row r="27" spans="1:11" ht="12" customHeight="1" x14ac:dyDescent="0.2">
      <c r="A27" s="80"/>
      <c r="B27" s="68"/>
      <c r="C27" s="68"/>
      <c r="D27" s="68"/>
      <c r="E27" s="68"/>
      <c r="F27" s="68"/>
      <c r="G27" s="68"/>
      <c r="H27" s="68"/>
      <c r="I27" s="6"/>
      <c r="J27" s="6"/>
      <c r="K27" s="6"/>
    </row>
    <row r="28" spans="1:11" ht="23.25" customHeight="1" x14ac:dyDescent="0.2">
      <c r="A28" s="56" t="s">
        <v>97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1" ht="10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23.25" customHeight="1" x14ac:dyDescent="0.2">
      <c r="A30" s="56" t="s">
        <v>96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ht="9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1" ht="23.25" customHeight="1" x14ac:dyDescent="0.2">
      <c r="A32" s="78" t="s">
        <v>78</v>
      </c>
      <c r="B32" s="54" t="s">
        <v>95</v>
      </c>
      <c r="C32" s="54"/>
      <c r="D32" s="54"/>
      <c r="E32" s="54"/>
      <c r="F32" s="54"/>
      <c r="G32" s="54"/>
      <c r="H32" s="54"/>
      <c r="I32" s="6"/>
      <c r="J32" s="6"/>
      <c r="K32" s="6"/>
    </row>
    <row r="33" spans="1:12" ht="23.25" customHeight="1" x14ac:dyDescent="0.2">
      <c r="A33" s="77">
        <v>1</v>
      </c>
      <c r="B33" s="47" t="s">
        <v>94</v>
      </c>
      <c r="C33" s="76"/>
      <c r="D33" s="76"/>
      <c r="E33" s="76"/>
      <c r="F33" s="76"/>
      <c r="G33" s="76"/>
      <c r="H33" s="46"/>
      <c r="I33" s="6"/>
      <c r="J33" s="6"/>
      <c r="K33" s="6"/>
    </row>
    <row r="34" spans="1:12" ht="15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2" ht="15.75" x14ac:dyDescent="0.2">
      <c r="A35" s="56" t="s">
        <v>93</v>
      </c>
      <c r="B35" s="56"/>
      <c r="C35" s="56"/>
      <c r="D35" s="56"/>
      <c r="E35" s="56"/>
      <c r="F35" s="56"/>
      <c r="G35" s="56"/>
      <c r="H35" s="56"/>
      <c r="I35" s="6"/>
      <c r="J35" s="6"/>
      <c r="K35" s="6"/>
    </row>
    <row r="36" spans="1:12" ht="15.75" x14ac:dyDescent="0.2">
      <c r="A36" s="66" t="s">
        <v>85</v>
      </c>
      <c r="B36" s="66"/>
      <c r="C36" s="66"/>
      <c r="D36" s="66"/>
      <c r="E36" s="66"/>
      <c r="F36" s="66"/>
      <c r="G36" s="66"/>
      <c r="H36" s="66"/>
      <c r="I36" s="66"/>
      <c r="J36" s="65"/>
      <c r="K36" s="65"/>
    </row>
    <row r="37" spans="1:12" s="51" customFormat="1" ht="78.75" customHeight="1" x14ac:dyDescent="0.2">
      <c r="A37" s="55" t="s">
        <v>78</v>
      </c>
      <c r="B37" s="54" t="s">
        <v>92</v>
      </c>
      <c r="C37" s="54"/>
      <c r="D37" s="54" t="s">
        <v>74</v>
      </c>
      <c r="E37" s="54"/>
      <c r="F37" s="54" t="s">
        <v>73</v>
      </c>
      <c r="G37" s="54"/>
      <c r="H37" s="54" t="s">
        <v>72</v>
      </c>
      <c r="I37" s="54"/>
      <c r="J37" s="75"/>
      <c r="K37" s="74"/>
    </row>
    <row r="38" spans="1:12" ht="15.75" x14ac:dyDescent="0.2">
      <c r="A38" s="53">
        <v>1</v>
      </c>
      <c r="B38" s="52">
        <v>2</v>
      </c>
      <c r="C38" s="52"/>
      <c r="D38" s="52">
        <v>3</v>
      </c>
      <c r="E38" s="52"/>
      <c r="F38" s="52">
        <v>4</v>
      </c>
      <c r="G38" s="52"/>
      <c r="H38" s="52">
        <v>6</v>
      </c>
      <c r="I38" s="52"/>
      <c r="J38" s="73"/>
      <c r="K38" s="6"/>
    </row>
    <row r="39" spans="1:12" ht="45" customHeight="1" x14ac:dyDescent="0.2">
      <c r="A39" s="30">
        <v>1</v>
      </c>
      <c r="B39" s="22" t="s">
        <v>91</v>
      </c>
      <c r="C39" s="22"/>
      <c r="D39" s="70">
        <f>252735119.79-500000+751028+100000+470762-12600-10500-69862+46650</f>
        <v>253510597.78999999</v>
      </c>
      <c r="E39" s="70"/>
      <c r="F39" s="70">
        <f>31105930</f>
        <v>31105930</v>
      </c>
      <c r="G39" s="70"/>
      <c r="H39" s="70">
        <f>D39+F39</f>
        <v>284616527.78999996</v>
      </c>
      <c r="I39" s="70"/>
      <c r="J39" s="72"/>
      <c r="K39" s="6"/>
    </row>
    <row r="40" spans="1:12" ht="45" customHeight="1" x14ac:dyDescent="0.2">
      <c r="A40" s="30">
        <v>2</v>
      </c>
      <c r="B40" s="22" t="s">
        <v>90</v>
      </c>
      <c r="C40" s="22"/>
      <c r="D40" s="70">
        <v>35623914.350000001</v>
      </c>
      <c r="E40" s="70"/>
      <c r="F40" s="70">
        <v>21451120</v>
      </c>
      <c r="G40" s="70"/>
      <c r="H40" s="70">
        <f>D40+F40</f>
        <v>57075034.350000001</v>
      </c>
      <c r="I40" s="70"/>
      <c r="J40" s="72"/>
      <c r="K40" s="6"/>
    </row>
    <row r="41" spans="1:12" ht="45" customHeight="1" x14ac:dyDescent="0.2">
      <c r="A41" s="30">
        <v>3</v>
      </c>
      <c r="B41" s="22" t="s">
        <v>89</v>
      </c>
      <c r="C41" s="22"/>
      <c r="D41" s="71"/>
      <c r="E41" s="71"/>
      <c r="F41" s="70">
        <f>5392340.89+830000+809383+1436788+646945</f>
        <v>9115456.8900000006</v>
      </c>
      <c r="G41" s="70"/>
      <c r="H41" s="70">
        <f>D41+F41</f>
        <v>9115456.8900000006</v>
      </c>
      <c r="I41" s="70"/>
      <c r="J41" s="72"/>
      <c r="K41" s="6"/>
    </row>
    <row r="42" spans="1:12" ht="45" customHeight="1" x14ac:dyDescent="0.2">
      <c r="A42" s="30">
        <v>4</v>
      </c>
      <c r="B42" s="22" t="s">
        <v>88</v>
      </c>
      <c r="C42" s="22"/>
      <c r="D42" s="71"/>
      <c r="E42" s="71"/>
      <c r="F42" s="70">
        <v>9149235</v>
      </c>
      <c r="G42" s="70"/>
      <c r="H42" s="70">
        <f>D42+F42</f>
        <v>9149235</v>
      </c>
      <c r="I42" s="70"/>
      <c r="J42" s="72"/>
      <c r="K42" s="6"/>
    </row>
    <row r="43" spans="1:12" ht="45" customHeight="1" x14ac:dyDescent="0.2">
      <c r="A43" s="30">
        <v>5</v>
      </c>
      <c r="B43" s="22" t="s">
        <v>87</v>
      </c>
      <c r="C43" s="22"/>
      <c r="D43" s="71"/>
      <c r="E43" s="71"/>
      <c r="F43" s="70">
        <f>4783290+69862</f>
        <v>4853152</v>
      </c>
      <c r="G43" s="70"/>
      <c r="H43" s="70">
        <f>D43+F43</f>
        <v>4853152</v>
      </c>
      <c r="I43" s="70"/>
      <c r="J43" s="6"/>
      <c r="K43" s="6"/>
    </row>
    <row r="44" spans="1:12" ht="15.75" x14ac:dyDescent="0.2">
      <c r="A44" s="63" t="s">
        <v>80</v>
      </c>
      <c r="B44" s="63"/>
      <c r="C44" s="63"/>
      <c r="D44" s="70">
        <f>SUM(D39:D43)</f>
        <v>289134512.13999999</v>
      </c>
      <c r="E44" s="70"/>
      <c r="F44" s="70">
        <f>SUM(F39:F43)</f>
        <v>75674893.890000001</v>
      </c>
      <c r="G44" s="70"/>
      <c r="H44" s="70">
        <f>SUM(H39:H43)</f>
        <v>364809406.02999997</v>
      </c>
      <c r="I44" s="70"/>
      <c r="J44" s="6"/>
      <c r="K44" s="6"/>
      <c r="L44" s="69"/>
    </row>
    <row r="45" spans="1:12" ht="15.75" x14ac:dyDescent="0.2">
      <c r="A45" s="6"/>
      <c r="B45" s="68"/>
      <c r="C45" s="6"/>
      <c r="D45" s="67"/>
      <c r="E45" s="67"/>
      <c r="F45" s="67"/>
      <c r="G45" s="67"/>
      <c r="H45" s="67"/>
      <c r="I45" s="67"/>
      <c r="J45" s="6"/>
      <c r="K45" s="6"/>
    </row>
    <row r="46" spans="1:12" ht="15.75" x14ac:dyDescent="0.2">
      <c r="A46" s="56" t="s">
        <v>86</v>
      </c>
      <c r="B46" s="56"/>
      <c r="C46" s="56"/>
      <c r="D46" s="56"/>
      <c r="E46" s="56"/>
      <c r="F46" s="56"/>
      <c r="G46" s="56"/>
      <c r="H46" s="56"/>
      <c r="I46" s="6"/>
      <c r="J46" s="6"/>
      <c r="K46" s="6"/>
    </row>
    <row r="47" spans="1:12" ht="16.5" customHeight="1" x14ac:dyDescent="0.2">
      <c r="A47" s="66" t="s">
        <v>85</v>
      </c>
      <c r="B47" s="66"/>
      <c r="C47" s="66"/>
      <c r="D47" s="66"/>
      <c r="E47" s="66"/>
      <c r="F47" s="66"/>
      <c r="G47" s="66"/>
      <c r="H47" s="66"/>
      <c r="I47" s="66"/>
      <c r="J47" s="65"/>
      <c r="K47" s="65"/>
    </row>
    <row r="48" spans="1:12" ht="31.5" customHeight="1" x14ac:dyDescent="0.2">
      <c r="A48" s="54" t="s">
        <v>84</v>
      </c>
      <c r="B48" s="54"/>
      <c r="C48" s="54"/>
      <c r="D48" s="54" t="s">
        <v>74</v>
      </c>
      <c r="E48" s="54"/>
      <c r="F48" s="54" t="s">
        <v>73</v>
      </c>
      <c r="G48" s="54"/>
      <c r="H48" s="54" t="s">
        <v>72</v>
      </c>
      <c r="I48" s="54"/>
      <c r="J48" s="6"/>
      <c r="K48" s="6"/>
    </row>
    <row r="49" spans="1:11" ht="16.5" customHeight="1" x14ac:dyDescent="0.2">
      <c r="A49" s="52">
        <v>1</v>
      </c>
      <c r="B49" s="52"/>
      <c r="C49" s="52"/>
      <c r="D49" s="52">
        <v>2</v>
      </c>
      <c r="E49" s="52"/>
      <c r="F49" s="52">
        <v>3</v>
      </c>
      <c r="G49" s="52"/>
      <c r="H49" s="52">
        <v>4</v>
      </c>
      <c r="I49" s="52"/>
      <c r="J49" s="6"/>
      <c r="K49" s="6"/>
    </row>
    <row r="50" spans="1:11" ht="53.25" customHeight="1" x14ac:dyDescent="0.2">
      <c r="A50" s="22" t="s">
        <v>83</v>
      </c>
      <c r="B50" s="22"/>
      <c r="C50" s="47"/>
      <c r="D50" s="58">
        <f>280571267.14-500000+751028+100000+470762-12600-10500-69862+46650</f>
        <v>281346745.13999999</v>
      </c>
      <c r="E50" s="58"/>
      <c r="F50" s="58">
        <f>70178240.89+4930406+86900+267500-73565+12600+10500+69862+100000</f>
        <v>75582443.890000001</v>
      </c>
      <c r="G50" s="58"/>
      <c r="H50" s="58">
        <f>F50+D50</f>
        <v>356929189.02999997</v>
      </c>
      <c r="I50" s="58"/>
      <c r="J50" s="6"/>
      <c r="K50" s="6"/>
    </row>
    <row r="51" spans="1:11" ht="45" customHeight="1" x14ac:dyDescent="0.2">
      <c r="A51" s="22" t="s">
        <v>82</v>
      </c>
      <c r="B51" s="22"/>
      <c r="C51" s="47"/>
      <c r="D51" s="58">
        <v>7730217</v>
      </c>
      <c r="E51" s="58"/>
      <c r="F51" s="64"/>
      <c r="G51" s="64"/>
      <c r="H51" s="58">
        <f>F51+D51</f>
        <v>7730217</v>
      </c>
      <c r="I51" s="58"/>
      <c r="J51" s="6"/>
      <c r="K51" s="6"/>
    </row>
    <row r="52" spans="1:11" ht="45" customHeight="1" x14ac:dyDescent="0.2">
      <c r="A52" s="63" t="s">
        <v>81</v>
      </c>
      <c r="B52" s="63"/>
      <c r="C52" s="63"/>
      <c r="D52" s="58">
        <v>57550</v>
      </c>
      <c r="E52" s="58"/>
      <c r="F52" s="62">
        <v>92450</v>
      </c>
      <c r="G52" s="62"/>
      <c r="H52" s="58">
        <f>F52+D52</f>
        <v>150000</v>
      </c>
      <c r="I52" s="58"/>
      <c r="J52" s="6"/>
      <c r="K52" s="6"/>
    </row>
    <row r="53" spans="1:11" ht="26.25" customHeight="1" x14ac:dyDescent="0.2">
      <c r="A53" s="61" t="s">
        <v>80</v>
      </c>
      <c r="B53" s="60"/>
      <c r="C53" s="60"/>
      <c r="D53" s="59">
        <f>D50+D51+D52</f>
        <v>289134512.13999999</v>
      </c>
      <c r="E53" s="59"/>
      <c r="F53" s="59">
        <f>F50+F51+F52</f>
        <v>75674893.890000001</v>
      </c>
      <c r="G53" s="59"/>
      <c r="H53" s="58">
        <f>F53+D53</f>
        <v>364809406.02999997</v>
      </c>
      <c r="I53" s="58"/>
      <c r="J53" s="6"/>
      <c r="K53" s="57"/>
    </row>
    <row r="54" spans="1:11" ht="15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7.25" customHeight="1" x14ac:dyDescent="0.2">
      <c r="A55" s="56" t="s">
        <v>79</v>
      </c>
      <c r="B55" s="56"/>
      <c r="C55" s="56"/>
      <c r="D55" s="56"/>
      <c r="E55" s="56"/>
      <c r="F55" s="56"/>
      <c r="G55" s="56"/>
      <c r="H55" s="56"/>
      <c r="I55" s="6"/>
      <c r="J55" s="6"/>
      <c r="K55" s="6"/>
    </row>
    <row r="56" spans="1:11" ht="49.5" customHeight="1" x14ac:dyDescent="0.2">
      <c r="A56" s="55" t="s">
        <v>78</v>
      </c>
      <c r="B56" s="55" t="s">
        <v>77</v>
      </c>
      <c r="C56" s="55" t="s">
        <v>76</v>
      </c>
      <c r="D56" s="54" t="s">
        <v>75</v>
      </c>
      <c r="E56" s="54"/>
      <c r="F56" s="54" t="s">
        <v>74</v>
      </c>
      <c r="G56" s="54"/>
      <c r="H56" s="54" t="s">
        <v>73</v>
      </c>
      <c r="I56" s="54"/>
      <c r="J56" s="54" t="s">
        <v>72</v>
      </c>
      <c r="K56" s="54"/>
    </row>
    <row r="57" spans="1:11" s="51" customFormat="1" ht="21.95" customHeight="1" x14ac:dyDescent="0.2">
      <c r="A57" s="53">
        <v>1</v>
      </c>
      <c r="B57" s="53">
        <v>2</v>
      </c>
      <c r="C57" s="53">
        <v>3</v>
      </c>
      <c r="D57" s="52">
        <v>4</v>
      </c>
      <c r="E57" s="52"/>
      <c r="F57" s="52">
        <v>5</v>
      </c>
      <c r="G57" s="52"/>
      <c r="H57" s="52">
        <v>6</v>
      </c>
      <c r="I57" s="52"/>
      <c r="J57" s="52">
        <v>7</v>
      </c>
      <c r="K57" s="25"/>
    </row>
    <row r="58" spans="1:11" ht="21.95" customHeight="1" x14ac:dyDescent="0.2">
      <c r="A58" s="30">
        <v>1</v>
      </c>
      <c r="B58" s="27" t="s">
        <v>71</v>
      </c>
      <c r="C58" s="19"/>
      <c r="D58" s="25"/>
      <c r="E58" s="25"/>
      <c r="F58" s="25"/>
      <c r="G58" s="25"/>
      <c r="H58" s="25"/>
      <c r="I58" s="25"/>
      <c r="J58" s="25"/>
      <c r="K58" s="25"/>
    </row>
    <row r="59" spans="1:11" ht="36" customHeight="1" x14ac:dyDescent="0.2">
      <c r="A59" s="26"/>
      <c r="B59" s="20" t="s">
        <v>70</v>
      </c>
      <c r="C59" s="20" t="s">
        <v>26</v>
      </c>
      <c r="D59" s="22" t="s">
        <v>68</v>
      </c>
      <c r="E59" s="22"/>
      <c r="F59" s="23">
        <v>49</v>
      </c>
      <c r="G59" s="23"/>
      <c r="H59" s="25"/>
      <c r="I59" s="25"/>
      <c r="J59" s="23">
        <f>F59+H59</f>
        <v>49</v>
      </c>
      <c r="K59" s="23"/>
    </row>
    <row r="60" spans="1:11" ht="35.85" customHeight="1" x14ac:dyDescent="0.2">
      <c r="A60" s="26"/>
      <c r="B60" s="20" t="s">
        <v>69</v>
      </c>
      <c r="C60" s="20" t="s">
        <v>26</v>
      </c>
      <c r="D60" s="22" t="s">
        <v>68</v>
      </c>
      <c r="E60" s="22"/>
      <c r="F60" s="23">
        <v>1282</v>
      </c>
      <c r="G60" s="23"/>
      <c r="H60" s="25"/>
      <c r="I60" s="25"/>
      <c r="J60" s="23">
        <f>F60+H60</f>
        <v>1282</v>
      </c>
      <c r="K60" s="23"/>
    </row>
    <row r="61" spans="1:11" ht="63.75" customHeight="1" x14ac:dyDescent="0.2">
      <c r="A61" s="26"/>
      <c r="B61" s="20" t="s">
        <v>67</v>
      </c>
      <c r="C61" s="20" t="s">
        <v>26</v>
      </c>
      <c r="D61" s="22" t="s">
        <v>65</v>
      </c>
      <c r="E61" s="22"/>
      <c r="F61" s="50">
        <v>3305.22</v>
      </c>
      <c r="G61" s="50"/>
      <c r="H61" s="24">
        <v>131.83000000000001</v>
      </c>
      <c r="I61" s="24"/>
      <c r="J61" s="50">
        <f>F61+H61</f>
        <v>3437.0499999999997</v>
      </c>
      <c r="K61" s="50"/>
    </row>
    <row r="62" spans="1:11" ht="70.5" customHeight="1" x14ac:dyDescent="0.2">
      <c r="A62" s="26"/>
      <c r="B62" s="20" t="s">
        <v>66</v>
      </c>
      <c r="C62" s="20" t="s">
        <v>26</v>
      </c>
      <c r="D62" s="22" t="s">
        <v>65</v>
      </c>
      <c r="E62" s="22"/>
      <c r="F62" s="50">
        <v>4631.97</v>
      </c>
      <c r="G62" s="50"/>
      <c r="H62" s="24">
        <v>154.58000000000001</v>
      </c>
      <c r="I62" s="24"/>
      <c r="J62" s="50">
        <f>F62+H62</f>
        <v>4786.55</v>
      </c>
      <c r="K62" s="50"/>
    </row>
    <row r="63" spans="1:11" ht="341.25" customHeight="1" x14ac:dyDescent="0.2">
      <c r="A63" s="26"/>
      <c r="B63" s="20" t="s">
        <v>64</v>
      </c>
      <c r="C63" s="20" t="s">
        <v>18</v>
      </c>
      <c r="D63" s="22" t="s">
        <v>63</v>
      </c>
      <c r="E63" s="22"/>
      <c r="F63" s="48"/>
      <c r="G63" s="48"/>
      <c r="H63" s="49">
        <f>5908500+1207290+1436788+809383</f>
        <v>9361961</v>
      </c>
      <c r="I63" s="49"/>
      <c r="J63" s="31">
        <f>F63+H63</f>
        <v>9361961</v>
      </c>
      <c r="K63" s="31"/>
    </row>
    <row r="64" spans="1:11" ht="273.75" customHeight="1" x14ac:dyDescent="0.2">
      <c r="A64" s="26"/>
      <c r="B64" s="20" t="s">
        <v>62</v>
      </c>
      <c r="C64" s="20" t="s">
        <v>18</v>
      </c>
      <c r="D64" s="37" t="s">
        <v>61</v>
      </c>
      <c r="E64" s="37"/>
      <c r="F64" s="48"/>
      <c r="G64" s="48"/>
      <c r="H64" s="31">
        <f>2692340.89+830000+646945+69862</f>
        <v>4239147.8900000006</v>
      </c>
      <c r="I64" s="31"/>
      <c r="J64" s="31">
        <f>F64+H64</f>
        <v>4239147.8900000006</v>
      </c>
      <c r="K64" s="31"/>
    </row>
    <row r="65" spans="1:11" ht="131.25" customHeight="1" x14ac:dyDescent="0.2">
      <c r="A65" s="26"/>
      <c r="B65" s="20" t="s">
        <v>60</v>
      </c>
      <c r="C65" s="20" t="s">
        <v>18</v>
      </c>
      <c r="D65" s="37" t="s">
        <v>59</v>
      </c>
      <c r="E65" s="37"/>
      <c r="F65" s="48"/>
      <c r="G65" s="48"/>
      <c r="H65" s="31">
        <v>376500</v>
      </c>
      <c r="I65" s="31"/>
      <c r="J65" s="31">
        <f>F65+H65</f>
        <v>376500</v>
      </c>
      <c r="K65" s="31"/>
    </row>
    <row r="66" spans="1:11" ht="305.25" customHeight="1" x14ac:dyDescent="0.2">
      <c r="A66" s="26"/>
      <c r="B66" s="20" t="s">
        <v>58</v>
      </c>
      <c r="C66" s="20" t="s">
        <v>18</v>
      </c>
      <c r="D66" s="47" t="s">
        <v>57</v>
      </c>
      <c r="E66" s="46"/>
      <c r="F66" s="43">
        <f>1189060+240600</f>
        <v>1429660</v>
      </c>
      <c r="G66" s="42"/>
      <c r="H66" s="29"/>
      <c r="I66" s="28"/>
      <c r="J66" s="29">
        <f>F66+H66</f>
        <v>1429660</v>
      </c>
      <c r="K66" s="28"/>
    </row>
    <row r="67" spans="1:11" ht="101.25" customHeight="1" x14ac:dyDescent="0.2">
      <c r="A67" s="26"/>
      <c r="B67" s="20" t="s">
        <v>56</v>
      </c>
      <c r="C67" s="20" t="s">
        <v>18</v>
      </c>
      <c r="D67" s="22" t="s">
        <v>55</v>
      </c>
      <c r="E67" s="22"/>
      <c r="F67" s="43">
        <f>1080000+199000</f>
        <v>1279000</v>
      </c>
      <c r="G67" s="42"/>
      <c r="H67" s="29"/>
      <c r="I67" s="28"/>
      <c r="J67" s="29">
        <f>F67+H67</f>
        <v>1279000</v>
      </c>
      <c r="K67" s="28"/>
    </row>
    <row r="68" spans="1:11" ht="262.5" customHeight="1" x14ac:dyDescent="0.2">
      <c r="A68" s="26"/>
      <c r="B68" s="20" t="s">
        <v>54</v>
      </c>
      <c r="C68" s="20" t="s">
        <v>18</v>
      </c>
      <c r="D68" s="37" t="s">
        <v>53</v>
      </c>
      <c r="E68" s="37"/>
      <c r="F68" s="43">
        <v>260500</v>
      </c>
      <c r="G68" s="42"/>
      <c r="H68" s="29">
        <f>982500+10500</f>
        <v>993000</v>
      </c>
      <c r="I68" s="28"/>
      <c r="J68" s="29">
        <f>F68+H68</f>
        <v>1253500</v>
      </c>
      <c r="K68" s="28"/>
    </row>
    <row r="69" spans="1:11" ht="85.5" customHeight="1" x14ac:dyDescent="0.2">
      <c r="A69" s="26"/>
      <c r="B69" s="20" t="s">
        <v>52</v>
      </c>
      <c r="C69" s="20" t="s">
        <v>18</v>
      </c>
      <c r="D69" s="37" t="s">
        <v>51</v>
      </c>
      <c r="E69" s="37"/>
      <c r="F69" s="43"/>
      <c r="G69" s="42"/>
      <c r="H69" s="43">
        <f>2000000+12600</f>
        <v>2012600</v>
      </c>
      <c r="I69" s="42"/>
      <c r="J69" s="29">
        <f>F69+H69</f>
        <v>2012600</v>
      </c>
      <c r="K69" s="28"/>
    </row>
    <row r="70" spans="1:11" ht="85.5" customHeight="1" x14ac:dyDescent="0.2">
      <c r="A70" s="26"/>
      <c r="B70" s="20" t="s">
        <v>50</v>
      </c>
      <c r="C70" s="20" t="s">
        <v>18</v>
      </c>
      <c r="D70" s="37" t="s">
        <v>25</v>
      </c>
      <c r="E70" s="37"/>
      <c r="F70" s="45"/>
      <c r="G70" s="44">
        <v>1914540</v>
      </c>
      <c r="H70" s="43">
        <v>3037850</v>
      </c>
      <c r="I70" s="42"/>
      <c r="J70" s="29">
        <f>G70+H70</f>
        <v>4952390</v>
      </c>
      <c r="K70" s="28"/>
    </row>
    <row r="71" spans="1:11" ht="66" customHeight="1" x14ac:dyDescent="0.2">
      <c r="A71" s="26"/>
      <c r="B71" s="20" t="s">
        <v>49</v>
      </c>
      <c r="C71" s="20" t="s">
        <v>18</v>
      </c>
      <c r="D71" s="37" t="s">
        <v>28</v>
      </c>
      <c r="E71" s="37"/>
      <c r="F71" s="43"/>
      <c r="G71" s="42"/>
      <c r="H71" s="43">
        <f>3000000-73565</f>
        <v>2926435</v>
      </c>
      <c r="I71" s="42"/>
      <c r="J71" s="29">
        <f>F71+H71</f>
        <v>2926435</v>
      </c>
      <c r="K71" s="28"/>
    </row>
    <row r="72" spans="1:11" ht="66" customHeight="1" x14ac:dyDescent="0.2">
      <c r="A72" s="26"/>
      <c r="B72" s="20" t="s">
        <v>48</v>
      </c>
      <c r="C72" s="20" t="s">
        <v>18</v>
      </c>
      <c r="D72" s="37" t="s">
        <v>34</v>
      </c>
      <c r="E72" s="37"/>
      <c r="F72" s="40">
        <v>57550</v>
      </c>
      <c r="G72" s="39"/>
      <c r="H72" s="29">
        <v>92450</v>
      </c>
      <c r="I72" s="28"/>
      <c r="J72" s="29">
        <f>F72+H72</f>
        <v>150000</v>
      </c>
      <c r="K72" s="28"/>
    </row>
    <row r="73" spans="1:11" ht="47.25" customHeight="1" x14ac:dyDescent="0.2">
      <c r="A73" s="26"/>
      <c r="B73" s="41" t="s">
        <v>47</v>
      </c>
      <c r="C73" s="20" t="s">
        <v>18</v>
      </c>
      <c r="D73" s="37" t="s">
        <v>45</v>
      </c>
      <c r="E73" s="37"/>
      <c r="F73" s="40"/>
      <c r="G73" s="39"/>
      <c r="H73" s="29">
        <v>86900</v>
      </c>
      <c r="I73" s="28"/>
      <c r="J73" s="29">
        <f>F73+H73</f>
        <v>86900</v>
      </c>
      <c r="K73" s="28"/>
    </row>
    <row r="74" spans="1:11" ht="139.5" customHeight="1" x14ac:dyDescent="0.2">
      <c r="A74" s="26"/>
      <c r="B74" s="38" t="s">
        <v>46</v>
      </c>
      <c r="C74" s="20" t="s">
        <v>18</v>
      </c>
      <c r="D74" s="37" t="s">
        <v>45</v>
      </c>
      <c r="E74" s="37"/>
      <c r="F74" s="29">
        <v>100000</v>
      </c>
      <c r="G74" s="28"/>
      <c r="H74" s="29"/>
      <c r="I74" s="28"/>
      <c r="J74" s="29">
        <f>F74+H74</f>
        <v>100000</v>
      </c>
      <c r="K74" s="28"/>
    </row>
    <row r="75" spans="1:11" ht="52.5" customHeight="1" x14ac:dyDescent="0.2">
      <c r="A75" s="26">
        <v>2</v>
      </c>
      <c r="B75" s="27" t="s">
        <v>44</v>
      </c>
      <c r="C75" s="20"/>
      <c r="D75" s="22"/>
      <c r="E75" s="22"/>
      <c r="F75" s="23"/>
      <c r="G75" s="23"/>
      <c r="H75" s="25"/>
      <c r="I75" s="25"/>
      <c r="J75" s="29"/>
      <c r="K75" s="28"/>
    </row>
    <row r="76" spans="1:11" ht="46.15" customHeight="1" x14ac:dyDescent="0.2">
      <c r="A76" s="26"/>
      <c r="B76" s="20" t="s">
        <v>43</v>
      </c>
      <c r="C76" s="20" t="s">
        <v>15</v>
      </c>
      <c r="D76" s="22" t="s">
        <v>42</v>
      </c>
      <c r="E76" s="22"/>
      <c r="F76" s="23">
        <v>36944</v>
      </c>
      <c r="G76" s="23"/>
      <c r="H76" s="32"/>
      <c r="I76" s="32"/>
      <c r="J76" s="36">
        <f>F76+H76</f>
        <v>36944</v>
      </c>
      <c r="K76" s="35"/>
    </row>
    <row r="77" spans="1:11" ht="61.5" customHeight="1" x14ac:dyDescent="0.2">
      <c r="A77" s="26"/>
      <c r="B77" s="20" t="s">
        <v>41</v>
      </c>
      <c r="C77" s="20" t="s">
        <v>26</v>
      </c>
      <c r="D77" s="22" t="s">
        <v>40</v>
      </c>
      <c r="E77" s="22"/>
      <c r="F77" s="23"/>
      <c r="G77" s="23"/>
      <c r="H77" s="25">
        <v>1</v>
      </c>
      <c r="I77" s="25"/>
      <c r="J77" s="36">
        <f>F77+H77</f>
        <v>1</v>
      </c>
      <c r="K77" s="35"/>
    </row>
    <row r="78" spans="1:11" ht="75" customHeight="1" x14ac:dyDescent="0.2">
      <c r="A78" s="26"/>
      <c r="B78" s="20" t="s">
        <v>39</v>
      </c>
      <c r="C78" s="20" t="s">
        <v>26</v>
      </c>
      <c r="D78" s="22" t="s">
        <v>30</v>
      </c>
      <c r="E78" s="22"/>
      <c r="F78" s="25">
        <v>6</v>
      </c>
      <c r="G78" s="25"/>
      <c r="H78" s="23"/>
      <c r="I78" s="23"/>
      <c r="J78" s="36">
        <v>6</v>
      </c>
      <c r="K78" s="35"/>
    </row>
    <row r="79" spans="1:11" ht="97.5" customHeight="1" x14ac:dyDescent="0.2">
      <c r="A79" s="26"/>
      <c r="B79" s="20" t="s">
        <v>38</v>
      </c>
      <c r="C79" s="20" t="s">
        <v>26</v>
      </c>
      <c r="D79" s="22" t="s">
        <v>30</v>
      </c>
      <c r="E79" s="22"/>
      <c r="F79" s="25">
        <v>1</v>
      </c>
      <c r="G79" s="25"/>
      <c r="H79" s="23">
        <v>6</v>
      </c>
      <c r="I79" s="23"/>
      <c r="J79" s="36">
        <f>F79+H79</f>
        <v>7</v>
      </c>
      <c r="K79" s="35"/>
    </row>
    <row r="80" spans="1:11" ht="116.25" customHeight="1" x14ac:dyDescent="0.2">
      <c r="A80" s="26"/>
      <c r="B80" s="20" t="s">
        <v>37</v>
      </c>
      <c r="C80" s="20" t="s">
        <v>26</v>
      </c>
      <c r="D80" s="37" t="s">
        <v>36</v>
      </c>
      <c r="E80" s="37"/>
      <c r="F80" s="25">
        <v>15</v>
      </c>
      <c r="G80" s="25"/>
      <c r="H80" s="23">
        <f>13</f>
        <v>13</v>
      </c>
      <c r="I80" s="23"/>
      <c r="J80" s="36">
        <f>F80+H80</f>
        <v>28</v>
      </c>
      <c r="K80" s="35"/>
    </row>
    <row r="81" spans="1:11" ht="50.25" customHeight="1" x14ac:dyDescent="0.2">
      <c r="A81" s="30"/>
      <c r="B81" s="20" t="s">
        <v>35</v>
      </c>
      <c r="C81" s="20" t="s">
        <v>26</v>
      </c>
      <c r="D81" s="37" t="s">
        <v>34</v>
      </c>
      <c r="E81" s="37"/>
      <c r="F81" s="25"/>
      <c r="G81" s="25"/>
      <c r="H81" s="23">
        <v>15</v>
      </c>
      <c r="I81" s="23"/>
      <c r="J81" s="36">
        <f>F81+H81</f>
        <v>15</v>
      </c>
      <c r="K81" s="35"/>
    </row>
    <row r="82" spans="1:11" ht="66" customHeight="1" x14ac:dyDescent="0.2">
      <c r="A82" s="30"/>
      <c r="B82" s="20" t="s">
        <v>33</v>
      </c>
      <c r="C82" s="20" t="s">
        <v>26</v>
      </c>
      <c r="D82" s="37" t="s">
        <v>32</v>
      </c>
      <c r="E82" s="37"/>
      <c r="F82" s="18">
        <v>10</v>
      </c>
      <c r="G82" s="17"/>
      <c r="H82" s="23"/>
      <c r="I82" s="23"/>
      <c r="J82" s="36">
        <f>F82+H82</f>
        <v>10</v>
      </c>
      <c r="K82" s="35"/>
    </row>
    <row r="83" spans="1:11" ht="78.75" customHeight="1" x14ac:dyDescent="0.2">
      <c r="A83" s="26"/>
      <c r="B83" s="20" t="s">
        <v>31</v>
      </c>
      <c r="C83" s="20" t="s">
        <v>26</v>
      </c>
      <c r="D83" s="22" t="s">
        <v>30</v>
      </c>
      <c r="E83" s="22"/>
      <c r="F83" s="25"/>
      <c r="G83" s="25"/>
      <c r="H83" s="25">
        <v>8</v>
      </c>
      <c r="I83" s="25"/>
      <c r="J83" s="36">
        <f>F83+H83</f>
        <v>8</v>
      </c>
      <c r="K83" s="35"/>
    </row>
    <row r="84" spans="1:11" ht="49.5" customHeight="1" x14ac:dyDescent="0.2">
      <c r="A84" s="30"/>
      <c r="B84" s="20" t="s">
        <v>29</v>
      </c>
      <c r="C84" s="20" t="s">
        <v>26</v>
      </c>
      <c r="D84" s="22" t="s">
        <v>28</v>
      </c>
      <c r="E84" s="22"/>
      <c r="F84" s="18"/>
      <c r="G84" s="17"/>
      <c r="H84" s="23">
        <f>41+1</f>
        <v>42</v>
      </c>
      <c r="I84" s="23"/>
      <c r="J84" s="36">
        <f>F84+H84</f>
        <v>42</v>
      </c>
      <c r="K84" s="35"/>
    </row>
    <row r="85" spans="1:11" ht="57.75" customHeight="1" x14ac:dyDescent="0.2">
      <c r="A85" s="26"/>
      <c r="B85" s="20" t="s">
        <v>27</v>
      </c>
      <c r="C85" s="20" t="s">
        <v>26</v>
      </c>
      <c r="D85" s="22" t="s">
        <v>25</v>
      </c>
      <c r="E85" s="22"/>
      <c r="F85" s="18"/>
      <c r="G85" s="17"/>
      <c r="H85" s="18">
        <v>2</v>
      </c>
      <c r="I85" s="17"/>
      <c r="J85" s="36">
        <f>F85+H85</f>
        <v>2</v>
      </c>
      <c r="K85" s="35"/>
    </row>
    <row r="86" spans="1:11" ht="30" customHeight="1" x14ac:dyDescent="0.2">
      <c r="A86" s="26">
        <v>3</v>
      </c>
      <c r="B86" s="27" t="s">
        <v>24</v>
      </c>
      <c r="C86" s="20"/>
      <c r="D86" s="22"/>
      <c r="E86" s="34"/>
      <c r="F86" s="33"/>
      <c r="G86" s="33"/>
      <c r="H86" s="23"/>
      <c r="I86" s="23"/>
      <c r="J86" s="23"/>
      <c r="K86" s="23"/>
    </row>
    <row r="87" spans="1:11" ht="30" customHeight="1" x14ac:dyDescent="0.2">
      <c r="A87" s="26"/>
      <c r="B87" s="20" t="s">
        <v>23</v>
      </c>
      <c r="C87" s="20" t="s">
        <v>18</v>
      </c>
      <c r="D87" s="22" t="s">
        <v>9</v>
      </c>
      <c r="E87" s="22"/>
      <c r="F87" s="23">
        <f>D53/F76</f>
        <v>7826.2914719575574</v>
      </c>
      <c r="G87" s="23"/>
      <c r="H87" s="32">
        <f>F53/F76</f>
        <v>2048.3676345279341</v>
      </c>
      <c r="I87" s="32"/>
      <c r="J87" s="23">
        <f>F87+H87</f>
        <v>9874.6591064854911</v>
      </c>
      <c r="K87" s="23"/>
    </row>
    <row r="88" spans="1:11" ht="26.25" customHeight="1" x14ac:dyDescent="0.2">
      <c r="A88" s="26"/>
      <c r="B88" s="20" t="s">
        <v>22</v>
      </c>
      <c r="C88" s="20" t="s">
        <v>15</v>
      </c>
      <c r="D88" s="22" t="s">
        <v>9</v>
      </c>
      <c r="E88" s="22"/>
      <c r="F88" s="25">
        <v>29</v>
      </c>
      <c r="G88" s="25"/>
      <c r="H88" s="31"/>
      <c r="I88" s="31"/>
      <c r="J88" s="23">
        <f>F88+H88</f>
        <v>29</v>
      </c>
      <c r="K88" s="23"/>
    </row>
    <row r="89" spans="1:11" ht="35.25" customHeight="1" x14ac:dyDescent="0.2">
      <c r="A89" s="26"/>
      <c r="B89" s="20" t="s">
        <v>21</v>
      </c>
      <c r="C89" s="20" t="s">
        <v>18</v>
      </c>
      <c r="D89" s="22" t="s">
        <v>9</v>
      </c>
      <c r="E89" s="22"/>
      <c r="F89" s="25"/>
      <c r="G89" s="25"/>
      <c r="H89" s="31">
        <v>100000</v>
      </c>
      <c r="I89" s="31"/>
      <c r="J89" s="31">
        <f>H89</f>
        <v>100000</v>
      </c>
      <c r="K89" s="31"/>
    </row>
    <row r="90" spans="1:11" ht="38.25" customHeight="1" x14ac:dyDescent="0.2">
      <c r="A90" s="30"/>
      <c r="B90" s="20" t="s">
        <v>20</v>
      </c>
      <c r="C90" s="20" t="s">
        <v>18</v>
      </c>
      <c r="D90" s="22" t="s">
        <v>9</v>
      </c>
      <c r="E90" s="22"/>
      <c r="F90" s="25"/>
      <c r="G90" s="25"/>
      <c r="H90" s="31">
        <v>195096</v>
      </c>
      <c r="I90" s="31"/>
      <c r="J90" s="31">
        <f>H90</f>
        <v>195096</v>
      </c>
      <c r="K90" s="31"/>
    </row>
    <row r="91" spans="1:11" ht="40.5" customHeight="1" x14ac:dyDescent="0.2">
      <c r="A91" s="30"/>
      <c r="B91" s="20" t="s">
        <v>19</v>
      </c>
      <c r="C91" s="20" t="s">
        <v>18</v>
      </c>
      <c r="D91" s="22" t="s">
        <v>9</v>
      </c>
      <c r="E91" s="22"/>
      <c r="F91" s="18"/>
      <c r="G91" s="17"/>
      <c r="H91" s="29">
        <v>24000</v>
      </c>
      <c r="I91" s="28"/>
      <c r="J91" s="29">
        <v>24000</v>
      </c>
      <c r="K91" s="28"/>
    </row>
    <row r="92" spans="1:11" ht="21.95" customHeight="1" x14ac:dyDescent="0.2">
      <c r="A92" s="26">
        <v>4</v>
      </c>
      <c r="B92" s="27" t="s">
        <v>17</v>
      </c>
      <c r="C92" s="20"/>
      <c r="D92" s="22"/>
      <c r="E92" s="22"/>
      <c r="F92" s="23"/>
      <c r="G92" s="23"/>
      <c r="H92" s="25"/>
      <c r="I92" s="25"/>
      <c r="J92" s="23">
        <f>F92+H92</f>
        <v>0</v>
      </c>
      <c r="K92" s="23"/>
    </row>
    <row r="93" spans="1:11" ht="21.95" customHeight="1" x14ac:dyDescent="0.2">
      <c r="A93" s="26"/>
      <c r="B93" s="20" t="s">
        <v>16</v>
      </c>
      <c r="C93" s="20" t="s">
        <v>15</v>
      </c>
      <c r="D93" s="22" t="s">
        <v>13</v>
      </c>
      <c r="E93" s="22"/>
      <c r="F93" s="23">
        <v>1718</v>
      </c>
      <c r="G93" s="23"/>
      <c r="H93" s="25"/>
      <c r="I93" s="25"/>
      <c r="J93" s="23">
        <f>F93+H93</f>
        <v>1718</v>
      </c>
      <c r="K93" s="23"/>
    </row>
    <row r="94" spans="1:11" ht="21.75" customHeight="1" x14ac:dyDescent="0.2">
      <c r="A94" s="26"/>
      <c r="B94" s="20" t="s">
        <v>14</v>
      </c>
      <c r="C94" s="20" t="s">
        <v>10</v>
      </c>
      <c r="D94" s="22" t="s">
        <v>13</v>
      </c>
      <c r="E94" s="22"/>
      <c r="F94" s="23">
        <v>9</v>
      </c>
      <c r="G94" s="23"/>
      <c r="H94" s="25"/>
      <c r="I94" s="25"/>
      <c r="J94" s="23">
        <f>F94+H94</f>
        <v>9</v>
      </c>
      <c r="K94" s="23"/>
    </row>
    <row r="95" spans="1:11" ht="23.25" customHeight="1" x14ac:dyDescent="0.2">
      <c r="A95" s="26"/>
      <c r="B95" s="20" t="s">
        <v>12</v>
      </c>
      <c r="C95" s="20" t="s">
        <v>10</v>
      </c>
      <c r="D95" s="22" t="s">
        <v>9</v>
      </c>
      <c r="E95" s="22"/>
      <c r="F95" s="25">
        <v>3</v>
      </c>
      <c r="G95" s="25"/>
      <c r="H95" s="24"/>
      <c r="I95" s="24"/>
      <c r="J95" s="23">
        <f>F95+H95</f>
        <v>3</v>
      </c>
      <c r="K95" s="23"/>
    </row>
    <row r="96" spans="1:11" ht="31.5" x14ac:dyDescent="0.2">
      <c r="A96" s="19"/>
      <c r="B96" s="20" t="s">
        <v>11</v>
      </c>
      <c r="C96" s="20" t="s">
        <v>10</v>
      </c>
      <c r="D96" s="22" t="s">
        <v>9</v>
      </c>
      <c r="E96" s="22"/>
      <c r="F96" s="21"/>
      <c r="G96" s="21"/>
      <c r="H96" s="21">
        <v>40.9</v>
      </c>
      <c r="I96" s="21"/>
      <c r="J96" s="21">
        <f>F96+H96</f>
        <v>40.9</v>
      </c>
      <c r="K96" s="21"/>
    </row>
    <row r="97" spans="1:11" ht="31.5" x14ac:dyDescent="0.2">
      <c r="A97" s="19"/>
      <c r="B97" s="20" t="s">
        <v>8</v>
      </c>
      <c r="C97" s="19"/>
      <c r="D97" s="18"/>
      <c r="E97" s="17"/>
      <c r="F97" s="16">
        <v>93</v>
      </c>
      <c r="G97" s="15"/>
      <c r="H97" s="14">
        <v>61.2</v>
      </c>
      <c r="I97" s="13"/>
      <c r="J97" s="14">
        <v>86.3</v>
      </c>
      <c r="K97" s="13"/>
    </row>
    <row r="98" spans="1:11" s="2" customFormat="1" ht="27" customHeight="1" x14ac:dyDescent="0.25">
      <c r="A98" s="11" t="s">
        <v>7</v>
      </c>
      <c r="B98" s="11"/>
      <c r="C98" s="6"/>
      <c r="D98" s="6"/>
      <c r="E98" s="6"/>
      <c r="F98" s="6"/>
      <c r="G98" s="6"/>
      <c r="H98" s="6"/>
      <c r="I98" s="6"/>
      <c r="J98" s="6"/>
      <c r="K98" s="6"/>
    </row>
    <row r="99" spans="1:11" s="2" customFormat="1" ht="15.75" x14ac:dyDescent="0.25">
      <c r="A99" s="7"/>
      <c r="B99" s="6"/>
      <c r="C99" s="6"/>
      <c r="D99" s="6"/>
      <c r="E99" s="9"/>
      <c r="F99" s="6"/>
      <c r="G99" s="6"/>
      <c r="H99" s="12" t="s">
        <v>6</v>
      </c>
      <c r="I99" s="12"/>
      <c r="J99" s="12"/>
      <c r="K99" s="12"/>
    </row>
    <row r="100" spans="1:11" s="2" customFormat="1" ht="54" customHeight="1" x14ac:dyDescent="0.25">
      <c r="A100" s="11" t="s">
        <v>5</v>
      </c>
      <c r="B100" s="11"/>
      <c r="C100" s="6"/>
      <c r="D100" s="6"/>
      <c r="E100" s="5" t="s">
        <v>1</v>
      </c>
      <c r="F100" s="4"/>
      <c r="G100" s="4"/>
      <c r="H100" s="3" t="s">
        <v>0</v>
      </c>
      <c r="I100" s="3"/>
      <c r="J100" s="3"/>
      <c r="K100" s="3"/>
    </row>
    <row r="101" spans="1:11" s="2" customFormat="1" ht="38.25" customHeight="1" x14ac:dyDescent="0.25">
      <c r="A101" s="11" t="s">
        <v>4</v>
      </c>
      <c r="B101" s="11"/>
      <c r="C101" s="6"/>
      <c r="D101" s="6"/>
      <c r="E101" s="6"/>
      <c r="F101" s="6"/>
      <c r="G101" s="6"/>
      <c r="H101" s="10"/>
      <c r="I101" s="10"/>
      <c r="J101" s="10"/>
      <c r="K101" s="10"/>
    </row>
    <row r="102" spans="1:11" s="2" customFormat="1" ht="20.25" customHeight="1" x14ac:dyDescent="0.25">
      <c r="A102" s="7"/>
      <c r="B102" s="6"/>
      <c r="C102" s="6"/>
      <c r="D102" s="6"/>
      <c r="E102" s="9"/>
      <c r="F102" s="6"/>
      <c r="G102" s="6"/>
      <c r="H102" s="8" t="s">
        <v>3</v>
      </c>
      <c r="I102" s="8"/>
      <c r="J102" s="8"/>
      <c r="K102" s="8"/>
    </row>
    <row r="103" spans="1:11" s="2" customFormat="1" ht="34.5" customHeight="1" x14ac:dyDescent="0.2">
      <c r="A103" s="7" t="s">
        <v>2</v>
      </c>
      <c r="B103" s="6"/>
      <c r="C103" s="7"/>
      <c r="D103" s="6"/>
      <c r="E103" s="5" t="s">
        <v>1</v>
      </c>
      <c r="F103" s="5"/>
      <c r="G103" s="4"/>
      <c r="H103" s="3" t="s">
        <v>0</v>
      </c>
      <c r="I103" s="3"/>
      <c r="J103" s="3"/>
      <c r="K103" s="3"/>
    </row>
  </sheetData>
  <mergeCells count="269">
    <mergeCell ref="F81:G81"/>
    <mergeCell ref="H81:I81"/>
    <mergeCell ref="J81:K81"/>
    <mergeCell ref="D78:E78"/>
    <mergeCell ref="F78:G78"/>
    <mergeCell ref="H78:I78"/>
    <mergeCell ref="J78:K78"/>
    <mergeCell ref="D79:E79"/>
    <mergeCell ref="J85:K85"/>
    <mergeCell ref="D84:E84"/>
    <mergeCell ref="F84:G84"/>
    <mergeCell ref="H84:I84"/>
    <mergeCell ref="J84:K84"/>
    <mergeCell ref="D80:E80"/>
    <mergeCell ref="F80:G80"/>
    <mergeCell ref="H80:I80"/>
    <mergeCell ref="J80:K80"/>
    <mergeCell ref="D81:E81"/>
    <mergeCell ref="D94:E94"/>
    <mergeCell ref="F94:G94"/>
    <mergeCell ref="H94:I94"/>
    <mergeCell ref="J94:K94"/>
    <mergeCell ref="F74:G74"/>
    <mergeCell ref="H74:I74"/>
    <mergeCell ref="J74:K74"/>
    <mergeCell ref="D85:E85"/>
    <mergeCell ref="F85:G85"/>
    <mergeCell ref="H85:I85"/>
    <mergeCell ref="D96:E96"/>
    <mergeCell ref="F96:G96"/>
    <mergeCell ref="H96:I96"/>
    <mergeCell ref="J96:K96"/>
    <mergeCell ref="D97:E97"/>
    <mergeCell ref="F97:G97"/>
    <mergeCell ref="H97:I97"/>
    <mergeCell ref="J97:K97"/>
    <mergeCell ref="H102:K102"/>
    <mergeCell ref="H103:K103"/>
    <mergeCell ref="A98:B98"/>
    <mergeCell ref="H99:K99"/>
    <mergeCell ref="A100:B100"/>
    <mergeCell ref="H100:K100"/>
    <mergeCell ref="A101:B101"/>
    <mergeCell ref="H101:K101"/>
    <mergeCell ref="D93:E93"/>
    <mergeCell ref="F93:G93"/>
    <mergeCell ref="H93:I93"/>
    <mergeCell ref="J93:K93"/>
    <mergeCell ref="D91:E91"/>
    <mergeCell ref="F91:G91"/>
    <mergeCell ref="H91:I91"/>
    <mergeCell ref="J91:K91"/>
    <mergeCell ref="H89:I89"/>
    <mergeCell ref="J89:K89"/>
    <mergeCell ref="D95:E95"/>
    <mergeCell ref="F95:G95"/>
    <mergeCell ref="H95:I95"/>
    <mergeCell ref="J95:K95"/>
    <mergeCell ref="D92:E92"/>
    <mergeCell ref="F92:G92"/>
    <mergeCell ref="H92:I92"/>
    <mergeCell ref="J92:K92"/>
    <mergeCell ref="D90:E90"/>
    <mergeCell ref="F90:G90"/>
    <mergeCell ref="H90:I90"/>
    <mergeCell ref="J90:K90"/>
    <mergeCell ref="D88:E88"/>
    <mergeCell ref="F88:G88"/>
    <mergeCell ref="H88:I88"/>
    <mergeCell ref="J88:K88"/>
    <mergeCell ref="D89:E89"/>
    <mergeCell ref="F89:G89"/>
    <mergeCell ref="F82:G82"/>
    <mergeCell ref="H82:I82"/>
    <mergeCell ref="J82:K82"/>
    <mergeCell ref="D83:E83"/>
    <mergeCell ref="F83:G83"/>
    <mergeCell ref="H83:I83"/>
    <mergeCell ref="J83:K83"/>
    <mergeCell ref="J77:K77"/>
    <mergeCell ref="D86:E86"/>
    <mergeCell ref="F86:G86"/>
    <mergeCell ref="H86:I86"/>
    <mergeCell ref="J86:K86"/>
    <mergeCell ref="D87:E87"/>
    <mergeCell ref="F87:G87"/>
    <mergeCell ref="H87:I87"/>
    <mergeCell ref="J87:K87"/>
    <mergeCell ref="D82:E82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0:K70"/>
    <mergeCell ref="D73:E73"/>
    <mergeCell ref="F73:G73"/>
    <mergeCell ref="H73:I73"/>
    <mergeCell ref="J73:K73"/>
    <mergeCell ref="D74:E74"/>
    <mergeCell ref="D69:E69"/>
    <mergeCell ref="F69:G69"/>
    <mergeCell ref="H69:I69"/>
    <mergeCell ref="J69:K69"/>
    <mergeCell ref="D71:E71"/>
    <mergeCell ref="F71:G71"/>
    <mergeCell ref="H71:I71"/>
    <mergeCell ref="J71:K71"/>
    <mergeCell ref="D70:E70"/>
    <mergeCell ref="H70:I70"/>
    <mergeCell ref="D72:E72"/>
    <mergeCell ref="F72:G72"/>
    <mergeCell ref="H72:I72"/>
    <mergeCell ref="J72:K72"/>
    <mergeCell ref="D75:E75"/>
    <mergeCell ref="F75:G75"/>
    <mergeCell ref="H75:I75"/>
    <mergeCell ref="J75:K75"/>
    <mergeCell ref="H67:I67"/>
    <mergeCell ref="J67:K67"/>
    <mergeCell ref="D66:E66"/>
    <mergeCell ref="F66:G66"/>
    <mergeCell ref="H66:I66"/>
    <mergeCell ref="J66:K66"/>
    <mergeCell ref="D62:E62"/>
    <mergeCell ref="F62:G62"/>
    <mergeCell ref="H62:I62"/>
    <mergeCell ref="J62:K62"/>
    <mergeCell ref="D68:E68"/>
    <mergeCell ref="F68:G68"/>
    <mergeCell ref="H68:I68"/>
    <mergeCell ref="J68:K68"/>
    <mergeCell ref="D67:E67"/>
    <mergeCell ref="F67:G67"/>
    <mergeCell ref="D63:E63"/>
    <mergeCell ref="F63:G63"/>
    <mergeCell ref="H63:I63"/>
    <mergeCell ref="J63:K63"/>
    <mergeCell ref="D64:E64"/>
    <mergeCell ref="F64:G64"/>
    <mergeCell ref="H64:I64"/>
    <mergeCell ref="J64:K64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A50:C50"/>
    <mergeCell ref="D50:E50"/>
    <mergeCell ref="F50:G50"/>
    <mergeCell ref="H50:I50"/>
    <mergeCell ref="A51:C51"/>
    <mergeCell ref="D51:E51"/>
    <mergeCell ref="F51:G51"/>
    <mergeCell ref="H51:I51"/>
    <mergeCell ref="A52:C52"/>
    <mergeCell ref="D52:E52"/>
    <mergeCell ref="F52:G52"/>
    <mergeCell ref="H52:I52"/>
    <mergeCell ref="A53:C53"/>
    <mergeCell ref="D53:E53"/>
    <mergeCell ref="F53:G53"/>
    <mergeCell ref="H53:I53"/>
    <mergeCell ref="A49:C49"/>
    <mergeCell ref="D49:E49"/>
    <mergeCell ref="F49:G49"/>
    <mergeCell ref="H49:I49"/>
    <mergeCell ref="A44:C44"/>
    <mergeCell ref="D44:E44"/>
    <mergeCell ref="F44:G44"/>
    <mergeCell ref="H44:I44"/>
    <mergeCell ref="A46:H46"/>
    <mergeCell ref="A47:I47"/>
    <mergeCell ref="F42:G42"/>
    <mergeCell ref="H42:I42"/>
    <mergeCell ref="A48:C48"/>
    <mergeCell ref="D48:E48"/>
    <mergeCell ref="F48:G48"/>
    <mergeCell ref="H48:I48"/>
    <mergeCell ref="B43:C43"/>
    <mergeCell ref="D43:E43"/>
    <mergeCell ref="F43:G43"/>
    <mergeCell ref="H43:I43"/>
    <mergeCell ref="B41:C41"/>
    <mergeCell ref="D41:E41"/>
    <mergeCell ref="F41:G41"/>
    <mergeCell ref="H41:I41"/>
    <mergeCell ref="B42:C42"/>
    <mergeCell ref="D42:E42"/>
    <mergeCell ref="A36:I36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A15:K15"/>
    <mergeCell ref="A16:K16"/>
    <mergeCell ref="A17:K17"/>
    <mergeCell ref="A18:K18"/>
    <mergeCell ref="A23:K23"/>
    <mergeCell ref="B25:H25"/>
    <mergeCell ref="A19:K19"/>
    <mergeCell ref="A22:K22"/>
    <mergeCell ref="A20:K20"/>
    <mergeCell ref="A21:K21"/>
    <mergeCell ref="B26:H26"/>
    <mergeCell ref="A28:K28"/>
    <mergeCell ref="A30:K30"/>
    <mergeCell ref="B32:H32"/>
    <mergeCell ref="B33:H33"/>
    <mergeCell ref="A35:H35"/>
    <mergeCell ref="B5:C5"/>
    <mergeCell ref="E5:F5"/>
    <mergeCell ref="G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D65:E65"/>
    <mergeCell ref="F65:G65"/>
    <mergeCell ref="H65:I65"/>
    <mergeCell ref="J65:K65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6" fitToHeight="0" orientation="landscape" verticalDpi="0" r:id="rId1"/>
  <rowBreaks count="4" manualBreakCount="4">
    <brk id="6" max="16383" man="1"/>
    <brk id="34" max="16383" man="1"/>
    <brk id="54" max="16383" man="1"/>
    <brk id="8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2021-07-29T08:32:53Z</dcterms:created>
  <dcterms:modified xsi:type="dcterms:W3CDTF">2021-07-29T08:33:12Z</dcterms:modified>
</cp:coreProperties>
</file>