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911\Паспорти освіта\"/>
    </mc:Choice>
  </mc:AlternateContent>
  <bookViews>
    <workbookView xWindow="0" yWindow="0" windowWidth="28800" windowHeight="11835"/>
  </bookViews>
  <sheets>
    <sheet name="1021_" sheetId="1" r:id="rId1"/>
  </sheets>
  <definedNames>
    <definedName name="_xlnm.Print_Area" localSheetId="0">'1021_'!$A$1:$K$113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H47" i="1" s="1"/>
  <c r="D48" i="1"/>
  <c r="H48" i="1" s="1"/>
  <c r="F48" i="1"/>
  <c r="F49" i="1"/>
  <c r="H49" i="1" s="1"/>
  <c r="H50" i="1"/>
  <c r="F51" i="1"/>
  <c r="H51" i="1"/>
  <c r="H58" i="1"/>
  <c r="H59" i="1"/>
  <c r="H60" i="1"/>
  <c r="D61" i="1"/>
  <c r="F95" i="1" s="1"/>
  <c r="F61" i="1"/>
  <c r="H61" i="1" s="1"/>
  <c r="J67" i="1"/>
  <c r="J68" i="1"/>
  <c r="F69" i="1"/>
  <c r="J69" i="1"/>
  <c r="F70" i="1"/>
  <c r="J70" i="1"/>
  <c r="H71" i="1"/>
  <c r="J71" i="1" s="1"/>
  <c r="H72" i="1"/>
  <c r="J72" i="1"/>
  <c r="H73" i="1"/>
  <c r="J73" i="1" s="1"/>
  <c r="F74" i="1"/>
  <c r="J74" i="1" s="1"/>
  <c r="F75" i="1"/>
  <c r="J75" i="1" s="1"/>
  <c r="F76" i="1"/>
  <c r="J76" i="1"/>
  <c r="H77" i="1"/>
  <c r="J77" i="1"/>
  <c r="H78" i="1"/>
  <c r="J78" i="1"/>
  <c r="H79" i="1"/>
  <c r="J79" i="1" s="1"/>
  <c r="H80" i="1"/>
  <c r="J80" i="1" s="1"/>
  <c r="J81" i="1"/>
  <c r="J82" i="1"/>
  <c r="F83" i="1"/>
  <c r="J83" i="1" s="1"/>
  <c r="J85" i="1"/>
  <c r="J86" i="1"/>
  <c r="J88" i="1"/>
  <c r="J89" i="1"/>
  <c r="J90" i="1"/>
  <c r="J91" i="1"/>
  <c r="J92" i="1"/>
  <c r="H93" i="1"/>
  <c r="J93" i="1"/>
  <c r="J96" i="1"/>
  <c r="J97" i="1"/>
  <c r="J100" i="1"/>
  <c r="J101" i="1"/>
  <c r="J102" i="1"/>
  <c r="J103" i="1"/>
  <c r="H98" i="1" l="1"/>
  <c r="J98" i="1" s="1"/>
  <c r="F52" i="1"/>
  <c r="D52" i="1"/>
  <c r="H52" i="1"/>
  <c r="H95" i="1"/>
  <c r="J95" i="1" s="1"/>
</calcChain>
</file>

<file path=xl/sharedStrings.xml><?xml version="1.0" encoding="utf-8"?>
<sst xmlns="http://schemas.openxmlformats.org/spreadsheetml/2006/main" count="197" uniqueCount="145">
  <si>
    <t>Ярослава Балабась 70 46 06</t>
  </si>
  <si>
    <t>Оксана Кумарьова _______________</t>
  </si>
  <si>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</si>
  <si>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</si>
  <si>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</si>
  <si>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</si>
  <si>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</si>
  <si>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</si>
  <si>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</si>
  <si>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Директор Департаменту освіти та науки   </t>
  </si>
  <si>
    <t>Відсоток захищених статей видатків в загальному   обсязі</t>
  </si>
  <si>
    <t>Розрахунок</t>
  </si>
  <si>
    <t>%</t>
  </si>
  <si>
    <t>Динаміка росту власних надходжень в порівнянні з минулим роком</t>
  </si>
  <si>
    <t>срібна медаль</t>
  </si>
  <si>
    <t>Звітність</t>
  </si>
  <si>
    <t>золота медаль</t>
  </si>
  <si>
    <t>осіб</t>
  </si>
  <si>
    <t>Кількість  учнів, які закінчили школу</t>
  </si>
  <si>
    <t>якості</t>
  </si>
  <si>
    <t>грн</t>
  </si>
  <si>
    <t>Середні витрати на придбання одного профільного кабінету</t>
  </si>
  <si>
    <t>Середні витрати на придбання одного  смарт - борда</t>
  </si>
  <si>
    <t>Середня  наповнюваність класів</t>
  </si>
  <si>
    <t>Витрати на 1 здобувача освіти</t>
  </si>
  <si>
    <t>ефективності</t>
  </si>
  <si>
    <t>Рішення  сесії Хмельницької міської ради від 23.12.2020 року № 14, рішення сесії Хмельницької міської ради від 14.07.2021 року № 3</t>
  </si>
  <si>
    <t>од.</t>
  </si>
  <si>
    <t>Кількість закладів, в яких буде придбано обладнання для харчоблоків</t>
  </si>
  <si>
    <t>Рішення  сесії Хмельницької міської ради від 23.12.2020 року №14.Рішення сесії Хмельницької міської ради від 21.04.2021 року №27.</t>
  </si>
  <si>
    <t>Кількість закладів, в які буде придбано  смарт-борди</t>
  </si>
  <si>
    <t xml:space="preserve"> Рішення сесії Хмельницької міської ради від 14.07.2021 року № 3, протокол № 23 засідання постійної комісії з питань планування, бюджету, фінансів та децентралізації від 13.08.2021 року, рішення  сесії Хмельницької міської ради від 20.20.2021 року № 3.</t>
  </si>
  <si>
    <t xml:space="preserve">Кількість  учнів, яким буде виплачено премію міського голови  - випускникам закладів загальної середньої освіти </t>
  </si>
  <si>
    <t>Рішення  сесії Хмельницької міської ради від 23.12.2020 року № 14</t>
  </si>
  <si>
    <t>Кількість закладів, в яких буде придбано профільні кабінети</t>
  </si>
  <si>
    <t>Рішення  сесії Хмельницької міської ради від 23.12.2020 року №14, рішення сесії Хмельницької міської ради від 21.04.2021 року №27, рішення  сесії Хмельницької міської ради від 14.07.2021 року № 3, рішення  сесії Хмельницької міської ради від 20.20.2021 року № 3.</t>
  </si>
  <si>
    <t>Кількість закладів, в яких будуть проведені реконструкції, капітальні та поточні ремонти огорожі, шатрового даху, харчоблоку, системи водопостачання, газових мереж, спортивного залу, санвузлів, приміщення , сантехнічних мереж та інше</t>
  </si>
  <si>
    <t>Рішення  сесії Хмельницької міської ради від 23.12.2020 року №14, рішення сесії Хмельницької міської ради від 21.04.2021 року №27, рішення сесії Хмельницької міської ради від 20.20.2021 року № 3.</t>
  </si>
  <si>
    <t>Кількість закладів, в яких буде будівництво, реконструкція, капітальний та поточний ремонт спортивних майданчиків під мульфункціональні майданчики для занять ігровими видами спорту</t>
  </si>
  <si>
    <t>Рішення  сесії Хмельницької міської ради від 23.12.2020 року №14, рішення сесії Хмельницької міської ради від 21.04.2021 року №27.</t>
  </si>
  <si>
    <t>Кількість закладів, в яких будуть проведені поточні ремонти  санвузлів</t>
  </si>
  <si>
    <t>Рішення сесії Хмельницької міської ради від 23.12.2020 року № 14</t>
  </si>
  <si>
    <t>Кількість закладів, в яких буде встановлено пожежну сигналізацію</t>
  </si>
  <si>
    <t>Мережа шкіл, звіт ЗНЗ-1</t>
  </si>
  <si>
    <t>Кількість учнів в загальноосвітніх школах</t>
  </si>
  <si>
    <t>продукту</t>
  </si>
  <si>
    <t xml:space="preserve">Рішення  сесії Хмельницької міської ради від 14.07.2021 року № 3, протокол № 23 засідання постійної комісії з питань планування, бюджету, фінансів та децентралізації від 13.08.2021 року, рішення сесії Хмельницької міської ради від 20.10.2021 року № 3. </t>
  </si>
  <si>
    <t xml:space="preserve">Реалізація проекту для виплати премій міського голови кращим учням - випускникам закладів загальної середньої освіти міста Хмельницького, які у поточному навчальному році отримали 200 балів за результатами зовнішнього незалежного оцінювання  з навчальної дисципліни </t>
  </si>
  <si>
    <t>Рішення сесії Хмельницької міської ради від 14.07.2021 року № 3</t>
  </si>
  <si>
    <t>Придбання підручників "Основи сім'ї" для учнів 10-х класів закладів загальної середньої освіти</t>
  </si>
  <si>
    <t>Реалізація проекту бюджету участі "Інклюзивний спортивно-ігровий майданчик"</t>
  </si>
  <si>
    <t>Рішення  сесії Хмельницької міської ради від 23.12.2020 року № 14, рішення сесії Хмельницької міської ради від 14.07.2021 року № 3, рішення сесії Хмельницької міської ради від 20.10.2021 року № 3.</t>
  </si>
  <si>
    <t xml:space="preserve">Придбання обладнання для 35 профільних кабінетів </t>
  </si>
  <si>
    <t xml:space="preserve">Рішення сесії Хмельницької міської ради від 21.04.2021 року №27, рішення сесії Хмельницької міської ради від 20.10.2021 року № 3. </t>
  </si>
  <si>
    <t>Придбання меблів та комп'ютерного обладнання в нові приміщення закладів  НВО №1 та Ліцею №17.</t>
  </si>
  <si>
    <t>Рішення сесії Хмельницької міської ради від 23.12.2020 року №14, рішення сесії Хмельницької міської ради від 14.07.2021 року № 3</t>
  </si>
  <si>
    <t>Придбання обладнання для харчоблоків закладів загальної середньої освіти</t>
  </si>
  <si>
    <t>Рішення  сесії Хмельницької міської ради від 23.12.2020 року №14, рішення сесії Хмельницької міської ради від 21.04.2021 року №27, рішення сесії Хмельницької міської ради від 14.07.2021 року № 3, рішення сесії Хмельницької міської ради від 20.10.2021 року № 3.</t>
  </si>
  <si>
    <t>Придбання SMARTBOARD для 8 шкіл Хмельницької територіальної громади, макету (навчальний посібник) масово-габаритний автомат Калашникова ММГ АК-74 СЗОШ № 19 для занять з предмету "Захист Вітчизни", підйомника для маломобільних груп населення СЗОШ №1; 2 од. пневматичної сброї НВК №10, гімнастичних матів для НВО №5, паливно-мастильних матеріалів для 5 закладів (для перевезення учнів), придбання вхідних дверей СЗОШ №1, протипожежних дверей Колегіум ім. В. Козубняка, поповнення бібліотечного фонду новоствореної Початкової школи №1, придбання лічильника тепла та циркуляційного насосу НВК №7</t>
  </si>
  <si>
    <t>Рішення  сесії Хмельницької міської ради від 23.12.2020 року № 14, рішення сесії Хмельницької міської ради від 21.04.2021 року №27, рішення сесії Хмельницької міської ради від 14.07.2021 року № 3, рішення сесії Хмельницької міської ради від 20.10.2021 року № 3.</t>
  </si>
  <si>
    <t>Поточні ремонти санвузлів шкіл ЗОШ №18, НВК №4, НВО №5, НВК №9, НВК №31</t>
  </si>
  <si>
    <t xml:space="preserve"> Рішення сесії Хмельницької міської ради від 20.10.2021 року № 3.</t>
  </si>
  <si>
    <t>Введення в експлуатацію ліфта; оплати підключення телефону та до мережі інтернет, послуг зв'язку та інтернет, обслуговування пожежної сигналізації  новоствореної Початкової школи № 1 (м-н Озерна), проведення первинної технічної інвентаризації нежитлової будівлі (приміщення) з внесенням даних в Єдину державну систему у сфері будівництва та виготовленням технічного паспорта за адресую; огородження земельної ділянки  по вул. Січових стрільців.</t>
  </si>
  <si>
    <t xml:space="preserve">Рішення  сесії Хмельницької міської ради від 23.12.2020 року №14.Рішення сесії Хмельницької міської ради від 21.04.2021 року №27. Протокол № 18 засідання постійної комісії з питань планування, бюджету, фінансів та децентралізації від 23.06.2021 року. Рішення сесії Хмельницької міської ради від 14.07.2021 року № 3. Рішення сесії Хмельницької міської ради від 20.10.2021 року № 3. </t>
  </si>
  <si>
    <t>Проведення поточного ремонту покрівлі НВО №28, НВК №6,  ремонт приміщень та прилеглої території ЗОШ №25, ремонт приміщень СЗОШ№1, ремонт гумового покриття спортмайданчика ЗОШ № 4, системи електропостачання СЗОШ №19, ресурсної кімнати СЗОШ №6, системи каналізації СЗОШ №14, поточний ремонт території (асфальтування) та обстеження і оцінка основних несучих, огороджувальних конструкцій та інженерних мереж НВК №2, демонтаж будівлі  ЗОШ №14, поточного ремонту укосів та благоустрою території НВК №4, виготовлення технічного паспорту нового корпусу НВО №1, просочення вогнезахисним засобом дерев'яних конструкцій СЗОШ № 6,18, Колегіум ім. Козубняка; поточний ремонт приміщення СЗОШ №12, поточний ремонт підлоги ЗОШ №24, поточний ремонт спортивної зали ЗОШ №8</t>
  </si>
  <si>
    <t>Рішення сесії Хмельницької міської ради від 14.07.2021 року № 3, рішення сесії Хмельницької міської ради від 20.10.2021 року № 3.</t>
  </si>
  <si>
    <t xml:space="preserve">Реконструкція існуючих газових мереж з заміною ВОГ теплогенераторної Черепівської філії Іванковецького ліцею, учбового корпусу Шаровечківської ЗОШ І-ІІІ ст., Олешинської гімназії  (в тому числі виготовлення проектно-кошторисної документації)   </t>
  </si>
  <si>
    <t>Рішення  сесії Хмельницької міської ради від 23.12.2020 року №14, рішення сесії Хмельницької міської ради від 21.04.2021 року №27, рішення сесії Хмельницької міської ради від 21.04.2021 року №27, рішення сесії Хмельницької міської ради від 14.07.2021 року №3, рішення сесії Хмельницької міської ради від 20.10.2021 року № 3.</t>
  </si>
  <si>
    <t>Реконструкція та капітальний ремонт пожежної сигналізаці НВК №4, спортзалу СЗОШ №19, системи водопостачання та будівництво мережі каналізації СЗОШ №19; огорожі НВК №31, плоского покриття  (в тому числі виготовлення проєктно-кошторисної документації), капітальний ремонт з теплоізоляції (термомодернізації) цоколя СЗОШ №14 (в тому числі виготовлення проектно-кошторисної документації), даху Давидковецької ЗОШ, приміщення СЗОШ №18, НВК №10, сантехнічних мереж приміщень (в тому числі виготовлення проектно-кошторисної документації), а саме: СЗОШ №7, ЗОШ 14, НВК №2.</t>
  </si>
  <si>
    <t>Рішення  сесії Хмельницької міської ради від 23.12.2020 року №14. Рішення сесії Хмельницької міської ради від 21.04.2021 року №27. Рішення сесії Хмельницької міської ради від 14.07.2021 року №3. Протокол № 24 засідання постійної комісії з питань планування, бюджету, фінансів та децентралізації від 06.09.2021 року. Рішення сесії Хмельницької міської ради від 20.10.2021 року № 3.</t>
  </si>
  <si>
    <t xml:space="preserve">Реконструкція, будівництво та капітальні ремонти спортивних  майданчиків під мультифункціональні майданчики для занять ігровими видами спорту НВО №5, НВК № 2, СЗОШ №6, СЗОШ №13, НВК №31, СЗОШ №12, ЗОШ №22, СЗОШ №18, Пирогівецького ліцею (в тому числі виготовлення проєктно-кошторисної документації). Капітальний ремонт існуючого приміщення НВК №4 під спортивну залу для початкових класів та шкільний буфет (в тому числі виготовлення проектоно-кошторисної докуметації), виготовлення проєктно-кошторисної документації на реконструкцію плоского покриття з улаштуванням шатрового даху над приміщеннями спортивного залу та їдальні СЗОШ №21, реконструкція будівлі Шаровечківської ЗОШ, СЗОШ № 19, виготовлення проєктно-кошторисної документації на реконструкцію спортивного майданчику СЗОШ №18 </t>
  </si>
  <si>
    <t>Штатний розпис, тарифікація</t>
  </si>
  <si>
    <t>Всього- середньорічне число ставок (штатних одиниць)</t>
  </si>
  <si>
    <t>Середньорічна кількість педагогічного персоналу</t>
  </si>
  <si>
    <t>Мережа шкіл,звіт ЗНЗ - 1</t>
  </si>
  <si>
    <t>Кількість класів</t>
  </si>
  <si>
    <t>Кількість закладів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</si>
  <si>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</si>
  <si>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</si>
  <si>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</si>
  <si>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</si>
  <si>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</si>
  <si>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вим.</t>
  </si>
  <si>
    <t>Показник</t>
  </si>
  <si>
    <t>№ з/п</t>
  </si>
  <si>
    <t>11. Результативні показники бюджетної програми:</t>
  </si>
  <si>
    <t>УСЬОГО</t>
  </si>
  <si>
    <t xml:space="preserve">Програма бюджетування за участі громадськості (Бюджет участі) міста Хмельницького на 2020-2022 роки </t>
  </si>
  <si>
    <t>Комплексна програма «Піклування» в Хмельницькій міській територіальній громаді на 2017-2021 роки (із змінами і доповненнями)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</si>
  <si>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</si>
  <si>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</si>
  <si>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</si>
  <si>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</si>
  <si>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Реконструкція та реставрація, будівництво</t>
  </si>
  <si>
    <t>Придбання предметів та обладнання довгострокового користування</t>
  </si>
  <si>
    <t>Проведення капітальних ремонтів</t>
  </si>
  <si>
    <t>Організація харчування в закладах загальної середньої освіти</t>
  </si>
  <si>
    <t>Забезпечення належного функціонування закладів загальної середньої освіти</t>
  </si>
  <si>
    <t>Напрями використання бюджетних коштів</t>
  </si>
  <si>
    <t xml:space="preserve">9. Напрями використання бюджетних коштів: </t>
  </si>
  <si>
    <t>Забезпечити надання відповідних послуг денними закладами загальної середньої освіти.</t>
  </si>
  <si>
    <t>Завдання</t>
  </si>
  <si>
    <t> 8.Завдання бюджетної програми: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</si>
  <si>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 надання послуг  денними закладами загальної середньої освіти</t>
    </r>
  </si>
  <si>
    <t>Створення умов для здобуття громадянської освіти, спрямованої на формування компетентностей, пов’язаних з реалізацією особою своїх прав і обов’язків як члена суспільства, усвідомленням цінностей громадянського (вільного демократичного) суспільства, верховенства права, прав і свобод людини і громадянина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</si>
  <si>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</si>
  <si>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</si>
  <si>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сесії Хмельницької міської ради № 3 від 20.10.2021 року "Про внесення змін до бюджету Хмельницької міської територіальної громади на 2021 рік"</t>
  </si>
  <si>
    <t xml:space="preserve">Протокол № 24 від 06.09.2021 року засідання постійної комісії з питань планування, бюджету, фінансів та децентралізації </t>
  </si>
  <si>
    <t xml:space="preserve">Протокол № 23 від 13.08.2021 року засідання постійної комісії з питань планування, бюджету, фінансів та децентралізації </t>
  </si>
  <si>
    <t>Рішення сесії Хмельницької міської ради № 3  від 14.07.2021 року  "Про внесення змін до  бюджету Хмельницької міської територіальної громади на 2021 рік"</t>
  </si>
  <si>
    <t xml:space="preserve">Протокол № 18 від 23.06.2021 року засідання постійної комісії з питань планування, бюджету, фінансів та децентралізації </t>
  </si>
  <si>
    <t xml:space="preserve">Протокол № 17 від 02.06.2021 року засідання постійної комісії з питань планування, бюджету, фінансів та децентралізації </t>
  </si>
  <si>
    <t>Рішення сесії Хмельницької міської ради від № 27 21.04.2021 року  "Про внесення змін до  бюджету Хмельницької міської територіальної громади на 2021 рік"</t>
  </si>
  <si>
    <t>Рішення сесії Хмельницької міської ради від №14 23.12.2020 року "Про бюджет Хмельницької міської територіальної громади на 2021 рік"</t>
  </si>
  <si>
    <t xml:space="preserve">Рішення тридцять другої сесії місько ради №9 від 26.06.2019 року "Про затвердження Програми бюджетування за участі громадськості (Бюджет участі) міста Хмельницького на 2020-2022 роки" </t>
  </si>
  <si>
    <t>Рішення сесії міської ради №3 від 12.07.2017 року  "Про внесення змін до Програми розвитку освіти міста Хмельницького на 2017-2021 роки"</t>
  </si>
  <si>
    <t>Рішення сесії міської ради  №20 від 25.01.2017 року Комплексна програма «Піклування» в м. Хмельницькому на 2017-2021 роки (із змінами і доповненнями)</t>
  </si>
  <si>
    <t>Рішення сесії міської ради №2 від 29.12.2016 року  "Програма розвитку освіти міста Хмельницького на 2017-2021 роки"</t>
  </si>
  <si>
    <t>Постанова Кабінету Міністрів України № 88 від 14.02.2017 року "Про затвердження Порядку та умов надання субвенції з державного бюджету місцевим бюджетам на надання державної підтримки  особам з особливими освітніми потребами"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</si>
  <si>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</si>
  <si>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Наказ Міністерства фінансів України № 1480 від 30.11.2020 року  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</si>
  <si>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</si>
  <si>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</si>
  <si>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Закон України № 463-IX від 16.01.2020 року “Про загальну середню освіту” (із змінами і доповненнями)</t>
  </si>
  <si>
    <t>Закон України № 2145- VІІI від 05.09.2017 року “Про освіту”   (із змінами і доповненнями)</t>
  </si>
  <si>
    <t>Закон України № 2402-III від 26.04.2001 "Про охорону дитинства" (із змінами і доповненнями)</t>
  </si>
  <si>
    <t>Бюджетний кодекс України №2456-VІ від 08.07.2010 року  (із змінами і доповненнями)</t>
  </si>
  <si>
    <t>Конституція України № 254к/96-ВР від 28.06.1996 року (із змінами і доповненнями)</t>
  </si>
  <si>
    <t xml:space="preserve">5. Підстави для виконання бюджетної програми:
</t>
  </si>
  <si>
    <r>
      <t xml:space="preserve">
4. Обсяг бюджетних призначень / бюджетних асигнувань — 371 472 149,03 гривень, у тому числі загального фонду — 293 855 234,14 гривень та спеціального фонду — 77 616 914,89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</si>
  <si>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</si>
  <si>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загальної середньої освіти закладами загальної середньої освіти </t>
  </si>
  <si>
    <r>
      <rPr>
        <u/>
        <sz val="12"/>
        <rFont val="Times New Roman"/>
        <family val="1"/>
        <charset val="204"/>
      </rPr>
      <t xml:space="preserve">        0921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</si>
  <si>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1021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</si>
  <si>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</si>
  <si>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</si>
  <si>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</si>
  <si>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</si>
  <si>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</si>
  <si>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</si>
  <si>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</si>
  <si>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</si>
  <si>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</t>
    </r>
    <r>
      <rPr>
        <u/>
        <sz val="12"/>
        <rFont val="Times New Roman"/>
        <family val="1"/>
        <charset val="204"/>
      </rPr>
      <t>03 листопада 2021 року № 183</t>
    </r>
    <r>
      <rPr>
        <sz val="12"/>
        <rFont val="Times New Roman"/>
        <family val="1"/>
        <charset val="204"/>
      </rPr>
      <t xml:space="preserve">
</t>
    </r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</si>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</sst>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164" fontId="3" fillId="0" borderId="4" xfId="1" applyNumberFormat="1" applyFont="1" applyFill="1" applyBorder="1" applyAlignment="1">
      <alignment horizontal="center" vertical="center" wrapText="1" shrinkToFit="1"/>
    </xf>
    <xf numFmtId="0" fontId="3" fillId="0" borderId="4" xfId="1" applyFont="1" applyFill="1" applyBorder="1" applyAlignment="1">
      <alignment horizontal="left" vertical="center" wrapText="1"/>
    </xf>
    <xf numFmtId="1" fontId="4" fillId="0" borderId="4" xfId="1" applyNumberFormat="1" applyFont="1" applyFill="1" applyBorder="1" applyAlignment="1">
      <alignment horizontal="center" vertical="center" wrapText="1" shrinkToFit="1"/>
    </xf>
    <xf numFmtId="164" fontId="4" fillId="0" borderId="4" xfId="1" applyNumberFormat="1" applyFont="1" applyFill="1" applyBorder="1" applyAlignment="1">
      <alignment horizontal="center" vertical="center" wrapText="1" shrinkToFi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left" vertical="center" wrapText="1"/>
    </xf>
    <xf numFmtId="1" fontId="6" fillId="0" borderId="4" xfId="1" applyNumberFormat="1" applyFont="1" applyFill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 shrinkToFit="1"/>
    </xf>
    <xf numFmtId="0" fontId="7" fillId="0" borderId="4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 shrinkToFit="1"/>
    </xf>
    <xf numFmtId="1" fontId="4" fillId="0" borderId="4" xfId="1" applyNumberFormat="1" applyFont="1" applyFill="1" applyBorder="1" applyAlignment="1">
      <alignment horizontal="center" vertical="center" wrapText="1" shrinkToFit="1"/>
    </xf>
    <xf numFmtId="4" fontId="3" fillId="0" borderId="4" xfId="1" applyNumberFormat="1" applyFont="1" applyFill="1" applyBorder="1" applyAlignment="1">
      <alignment horizontal="center" vertical="center" wrapText="1" shrinkToFit="1"/>
    </xf>
    <xf numFmtId="4" fontId="4" fillId="0" borderId="4" xfId="1" applyNumberFormat="1" applyFont="1" applyFill="1" applyBorder="1" applyAlignment="1">
      <alignment horizontal="center" vertical="center" wrapText="1" shrinkToFit="1"/>
    </xf>
    <xf numFmtId="3" fontId="4" fillId="0" borderId="4" xfId="1" applyNumberFormat="1" applyFont="1" applyFill="1" applyBorder="1" applyAlignment="1">
      <alignment horizontal="center" vertical="center" wrapText="1" shrinkToFit="1"/>
    </xf>
    <xf numFmtId="0" fontId="9" fillId="0" borderId="4" xfId="1" applyFont="1" applyFill="1" applyBorder="1" applyAlignment="1">
      <alignment horizontal="left" vertical="center" wrapText="1"/>
    </xf>
    <xf numFmtId="1" fontId="4" fillId="0" borderId="2" xfId="1" applyNumberFormat="1" applyFont="1" applyFill="1" applyBorder="1" applyAlignment="1">
      <alignment horizontal="center" vertical="center" wrapText="1" shrinkToFit="1"/>
    </xf>
    <xf numFmtId="1" fontId="4" fillId="0" borderId="3" xfId="1" applyNumberFormat="1" applyFont="1" applyFill="1" applyBorder="1" applyAlignment="1">
      <alignment horizontal="center" vertical="center" wrapText="1" shrinkToFit="1"/>
    </xf>
    <xf numFmtId="1" fontId="3" fillId="0" borderId="2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1" fontId="3" fillId="0" borderId="4" xfId="1" applyNumberFormat="1" applyFont="1" applyFill="1" applyBorder="1" applyAlignment="1">
      <alignment horizontal="center" vertical="center" wrapText="1" shrinkToFit="1"/>
    </xf>
    <xf numFmtId="3" fontId="4" fillId="0" borderId="2" xfId="1" applyNumberFormat="1" applyFont="1" applyFill="1" applyBorder="1" applyAlignment="1">
      <alignment horizontal="center" vertical="center" wrapText="1" shrinkToFit="1"/>
    </xf>
    <xf numFmtId="3" fontId="4" fillId="0" borderId="3" xfId="1" applyNumberFormat="1" applyFont="1" applyFill="1" applyBorder="1" applyAlignment="1">
      <alignment horizontal="center" vertical="center" wrapText="1" shrinkToFit="1"/>
    </xf>
    <xf numFmtId="1" fontId="4" fillId="0" borderId="4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 shrinkToFit="1"/>
    </xf>
    <xf numFmtId="4" fontId="4" fillId="0" borderId="3" xfId="1" applyNumberFormat="1" applyFont="1" applyFill="1" applyBorder="1" applyAlignment="1">
      <alignment horizontal="center" vertical="center" wrapText="1" shrinkToFi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 shrinkToFit="1"/>
    </xf>
    <xf numFmtId="4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 shrinkToFit="1"/>
    </xf>
    <xf numFmtId="2" fontId="3" fillId="0" borderId="4" xfId="1" applyNumberFormat="1" applyFont="1" applyFill="1" applyBorder="1" applyAlignment="1">
      <alignment horizontal="center" vertical="center" wrapText="1" shrinkToFit="1"/>
    </xf>
    <xf numFmtId="0" fontId="1" fillId="0" borderId="0" xfId="1" applyFont="1" applyFill="1" applyBorder="1" applyAlignment="1">
      <alignment horizontal="center" vertical="center" wrapText="1"/>
    </xf>
    <xf numFmtId="1" fontId="10" fillId="0" borderId="4" xfId="1" applyNumberFormat="1" applyFont="1" applyFill="1" applyBorder="1" applyAlignment="1">
      <alignment horizontal="center" vertical="center" wrapText="1" shrinkToFit="1"/>
    </xf>
    <xf numFmtId="1" fontId="10" fillId="0" borderId="4" xfId="1" applyNumberFormat="1" applyFont="1" applyFill="1" applyBorder="1" applyAlignment="1">
      <alignment horizontal="center" vertical="center" wrapText="1" shrinkToFi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4" fontId="3" fillId="0" borderId="4" xfId="1" applyNumberFormat="1" applyFont="1" applyFill="1" applyBorder="1" applyAlignment="1">
      <alignment vertical="center" wrapText="1" shrinkToFit="1"/>
    </xf>
    <xf numFmtId="4" fontId="3" fillId="0" borderId="5" xfId="1" applyNumberFormat="1" applyFont="1" applyFill="1" applyBorder="1" applyAlignment="1">
      <alignment vertical="center" wrapText="1" shrinkToFi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4" fontId="4" fillId="0" borderId="4" xfId="1" applyNumberFormat="1" applyFont="1" applyFill="1" applyBorder="1" applyAlignment="1">
      <alignment vertical="center" wrapText="1" shrinkToFit="1"/>
    </xf>
    <xf numFmtId="4" fontId="4" fillId="0" borderId="4" xfId="1" applyNumberFormat="1" applyFont="1" applyFill="1" applyBorder="1" applyAlignment="1">
      <alignment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>
      <alignment horizontal="right" vertical="center" wrapText="1" shrinkToFit="1"/>
    </xf>
    <xf numFmtId="4" fontId="4" fillId="0" borderId="0" xfId="1" applyNumberFormat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vertical="center" wrapText="1" shrinkToFit="1"/>
    </xf>
    <xf numFmtId="1" fontId="10" fillId="0" borderId="0" xfId="1" applyNumberFormat="1" applyFont="1" applyFill="1" applyBorder="1" applyAlignment="1">
      <alignment vertical="center" wrapText="1" shrinkToFi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1" fontId="4" fillId="0" borderId="9" xfId="1" applyNumberFormat="1" applyFont="1" applyFill="1" applyBorder="1" applyAlignment="1">
      <alignment horizontal="center" vertical="center" wrapText="1" shrinkToFit="1"/>
    </xf>
    <xf numFmtId="0" fontId="9" fillId="0" borderId="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3" fontId="4" fillId="0" borderId="0" xfId="1" applyNumberFormat="1" applyFont="1" applyFill="1" applyBorder="1" applyAlignment="1">
      <alignment horizontal="center" vertical="center" wrapText="1" shrinkToFit="1"/>
    </xf>
    <xf numFmtId="3" fontId="4" fillId="0" borderId="9" xfId="1" applyNumberFormat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112"/>
  <sheetViews>
    <sheetView tabSelected="1" view="pageBreakPreview" topLeftCell="A91" zoomScale="60" zoomScaleNormal="100" workbookViewId="0">
      <selection activeCell="L31" sqref="L1:X1048576"/>
    </sheetView>
  </sheetViews>
  <sheetFormatPr defaultColWidth="9.33203125" defaultRowHeight="12.75" x14ac:dyDescent="0.2"/>
  <cols>
    <col min="1" max="1" width="22.5" style="1" customWidth="1"/>
    <col min="2" max="2" width="148.16406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0.83203125" style="1" customWidth="1"/>
    <col min="12" max="16384" width="9.33203125" style="1"/>
  </cols>
  <sheetData>
    <row r="1" spans="1:11" ht="101.25" customHeight="1" x14ac:dyDescent="0.25">
      <c r="B1" s="108"/>
      <c r="C1" s="108"/>
      <c r="D1" s="108"/>
      <c r="E1" s="108"/>
      <c r="F1" s="108"/>
      <c r="G1" s="110" t="s">
        <v>144</v>
      </c>
      <c r="H1" s="109"/>
      <c r="I1" s="109"/>
      <c r="J1" s="109"/>
      <c r="K1" s="109"/>
    </row>
    <row r="2" spans="1:11" ht="133.15" customHeight="1" x14ac:dyDescent="0.2">
      <c r="B2" s="108"/>
      <c r="C2" s="108"/>
      <c r="D2" s="108"/>
      <c r="E2" s="108"/>
      <c r="F2" s="108"/>
      <c r="G2" s="102" t="s">
        <v>143</v>
      </c>
      <c r="H2" s="102"/>
      <c r="I2" s="102"/>
      <c r="J2" s="102"/>
      <c r="K2" s="102"/>
    </row>
    <row r="3" spans="1:11" ht="43.5" customHeight="1" x14ac:dyDescent="0.2">
      <c r="A3" s="107" t="s">
        <v>142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9.75" customHeight="1" x14ac:dyDescent="0.2">
      <c r="A4" s="83" t="s">
        <v>141</v>
      </c>
      <c r="B4" s="104" t="s">
        <v>140</v>
      </c>
      <c r="C4" s="104"/>
      <c r="D4" s="104"/>
      <c r="E4" s="104"/>
      <c r="F4" s="104"/>
      <c r="G4" s="10" t="s">
        <v>139</v>
      </c>
      <c r="H4" s="10"/>
      <c r="I4" s="10"/>
      <c r="J4" s="10"/>
      <c r="K4" s="10"/>
    </row>
    <row r="5" spans="1:11" ht="136.5" customHeight="1" x14ac:dyDescent="0.2">
      <c r="A5" s="79" t="s">
        <v>138</v>
      </c>
      <c r="B5" s="104" t="s">
        <v>137</v>
      </c>
      <c r="C5" s="104"/>
      <c r="D5" s="104"/>
      <c r="E5" s="104"/>
      <c r="F5" s="104"/>
      <c r="G5" s="104" t="s">
        <v>136</v>
      </c>
      <c r="H5" s="104"/>
      <c r="I5" s="104"/>
      <c r="J5" s="104"/>
      <c r="K5" s="104"/>
    </row>
    <row r="6" spans="1:11" ht="169.5" customHeight="1" x14ac:dyDescent="0.2">
      <c r="A6" s="79" t="s">
        <v>135</v>
      </c>
      <c r="B6" s="10" t="s">
        <v>134</v>
      </c>
      <c r="C6" s="104"/>
      <c r="D6" s="88" t="s">
        <v>133</v>
      </c>
      <c r="E6" s="105" t="s">
        <v>132</v>
      </c>
      <c r="F6" s="104"/>
      <c r="G6" s="10" t="s">
        <v>131</v>
      </c>
      <c r="H6" s="104"/>
      <c r="I6" s="104"/>
      <c r="J6" s="104"/>
      <c r="K6" s="104"/>
    </row>
    <row r="7" spans="1:11" ht="49.5" customHeight="1" x14ac:dyDescent="0.2">
      <c r="A7" s="103" t="s">
        <v>130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8" customHeight="1" x14ac:dyDescent="0.2">
      <c r="A8" s="102" t="s">
        <v>129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25.5" customHeight="1" x14ac:dyDescent="0.2">
      <c r="A9" s="95" t="s">
        <v>128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25.5" customHeight="1" x14ac:dyDescent="0.2">
      <c r="A10" s="95" t="s">
        <v>127</v>
      </c>
      <c r="B10" s="95"/>
      <c r="C10" s="95"/>
      <c r="D10" s="95"/>
      <c r="E10" s="95"/>
      <c r="F10" s="95"/>
      <c r="G10" s="95"/>
      <c r="H10" s="95"/>
      <c r="I10" s="95"/>
      <c r="J10" s="101"/>
      <c r="K10" s="101"/>
    </row>
    <row r="11" spans="1:11" ht="25.5" customHeight="1" x14ac:dyDescent="0.2">
      <c r="A11" s="95" t="s">
        <v>126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25.5" customHeight="1" x14ac:dyDescent="0.2">
      <c r="A12" s="100" t="s">
        <v>125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</row>
    <row r="13" spans="1:11" ht="25.5" customHeight="1" x14ac:dyDescent="0.2">
      <c r="A13" s="95" t="s">
        <v>124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25.5" customHeight="1" x14ac:dyDescent="0.2">
      <c r="A14" s="95" t="s">
        <v>123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1:11" ht="25.5" customHeight="1" x14ac:dyDescent="0.2">
      <c r="A15" s="95" t="s">
        <v>122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1:11" ht="25.5" customHeight="1" x14ac:dyDescent="0.2">
      <c r="A16" s="95" t="s">
        <v>121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25.5" customHeight="1" x14ac:dyDescent="0.2">
      <c r="A17" s="95" t="s">
        <v>120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ht="25.5" customHeight="1" x14ac:dyDescent="0.2">
      <c r="A18" s="95" t="s">
        <v>119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ht="25.5" customHeight="1" x14ac:dyDescent="0.2">
      <c r="A19" s="95" t="s">
        <v>118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ht="25.5" customHeight="1" x14ac:dyDescent="0.2">
      <c r="A20" s="95" t="s">
        <v>117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25.5" customHeight="1" x14ac:dyDescent="0.2">
      <c r="A21" s="95" t="s">
        <v>116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</row>
    <row r="22" spans="1:11" ht="25.5" customHeight="1" x14ac:dyDescent="0.2">
      <c r="A22" s="95" t="s">
        <v>115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</row>
    <row r="23" spans="1:11" ht="25.5" customHeight="1" x14ac:dyDescent="0.2">
      <c r="A23" s="95" t="s">
        <v>114</v>
      </c>
      <c r="B23" s="95"/>
      <c r="C23" s="95"/>
      <c r="D23" s="95"/>
      <c r="E23" s="95"/>
      <c r="F23" s="95"/>
      <c r="G23" s="95"/>
      <c r="H23" s="95"/>
      <c r="I23" s="95"/>
      <c r="J23" s="95"/>
      <c r="K23" s="97"/>
    </row>
    <row r="24" spans="1:11" ht="25.5" customHeight="1" x14ac:dyDescent="0.2">
      <c r="A24" s="95" t="s">
        <v>113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25.5" customHeight="1" x14ac:dyDescent="0.2">
      <c r="A25" s="95" t="s">
        <v>112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ht="25.5" customHeight="1" x14ac:dyDescent="0.2">
      <c r="A26" s="95" t="s">
        <v>111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ht="25.5" customHeight="1" x14ac:dyDescent="0.2">
      <c r="A27" s="96" t="s">
        <v>110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25.5" customHeight="1" x14ac:dyDescent="0.2">
      <c r="A28" s="95" t="s">
        <v>109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ht="25.5" customHeight="1" x14ac:dyDescent="0.2">
      <c r="A29" s="95" t="s">
        <v>108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ht="25.5" customHeight="1" x14ac:dyDescent="0.2">
      <c r="A30" s="95" t="s">
        <v>107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ht="28.5" customHeight="1" x14ac:dyDescent="0.2">
      <c r="A31" s="95" t="s">
        <v>106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9" customHeight="1" x14ac:dyDescent="0.2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29.25" customHeight="1" x14ac:dyDescent="0.2">
      <c r="A33" s="91" t="s">
        <v>84</v>
      </c>
      <c r="B33" s="66" t="s">
        <v>105</v>
      </c>
      <c r="C33" s="66"/>
      <c r="D33" s="66"/>
      <c r="E33" s="66"/>
      <c r="F33" s="66"/>
      <c r="G33" s="66"/>
      <c r="H33" s="66"/>
      <c r="I33" s="7"/>
      <c r="J33" s="7"/>
      <c r="K33" s="7"/>
    </row>
    <row r="34" spans="1:11" ht="55.5" customHeight="1" x14ac:dyDescent="0.2">
      <c r="A34" s="94">
        <v>1</v>
      </c>
      <c r="B34" s="22" t="s">
        <v>104</v>
      </c>
      <c r="C34" s="22"/>
      <c r="D34" s="22"/>
      <c r="E34" s="22"/>
      <c r="F34" s="22"/>
      <c r="G34" s="22"/>
      <c r="H34" s="22"/>
      <c r="I34" s="7"/>
      <c r="J34" s="7"/>
      <c r="K34" s="7"/>
    </row>
    <row r="35" spans="1:11" ht="12" customHeight="1" x14ac:dyDescent="0.2">
      <c r="A35" s="93"/>
      <c r="B35" s="83"/>
      <c r="C35" s="83"/>
      <c r="D35" s="83"/>
      <c r="E35" s="83"/>
      <c r="F35" s="83"/>
      <c r="G35" s="83"/>
      <c r="H35" s="83"/>
      <c r="I35" s="7"/>
      <c r="J35" s="7"/>
      <c r="K35" s="7"/>
    </row>
    <row r="36" spans="1:11" ht="27" customHeight="1" x14ac:dyDescent="0.2">
      <c r="A36" s="68" t="s">
        <v>103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0.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34.5" customHeight="1" x14ac:dyDescent="0.2">
      <c r="A38" s="68" t="s">
        <v>102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15" customHeight="1" x14ac:dyDescent="0.2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28.5" customHeight="1" x14ac:dyDescent="0.2">
      <c r="A40" s="91" t="s">
        <v>84</v>
      </c>
      <c r="B40" s="66" t="s">
        <v>101</v>
      </c>
      <c r="C40" s="66"/>
      <c r="D40" s="66"/>
      <c r="E40" s="66"/>
      <c r="F40" s="66"/>
      <c r="G40" s="66"/>
      <c r="H40" s="66"/>
      <c r="I40" s="7"/>
      <c r="J40" s="7"/>
      <c r="K40" s="7"/>
    </row>
    <row r="41" spans="1:11" ht="33" customHeight="1" x14ac:dyDescent="0.2">
      <c r="A41" s="90">
        <v>1</v>
      </c>
      <c r="B41" s="59" t="s">
        <v>100</v>
      </c>
      <c r="C41" s="77"/>
      <c r="D41" s="77"/>
      <c r="E41" s="77"/>
      <c r="F41" s="77"/>
      <c r="G41" s="77"/>
      <c r="H41" s="58"/>
      <c r="I41" s="7"/>
      <c r="J41" s="7"/>
      <c r="K41" s="7"/>
    </row>
    <row r="42" spans="1:11" ht="15.75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23.25" customHeight="1" x14ac:dyDescent="0.2">
      <c r="A43" s="68" t="s">
        <v>99</v>
      </c>
      <c r="B43" s="68"/>
      <c r="C43" s="68"/>
      <c r="D43" s="68"/>
      <c r="E43" s="68"/>
      <c r="F43" s="68"/>
      <c r="G43" s="68"/>
      <c r="H43" s="68"/>
      <c r="I43" s="7"/>
      <c r="J43" s="7"/>
      <c r="K43" s="7"/>
    </row>
    <row r="44" spans="1:11" ht="15.75" x14ac:dyDescent="0.2">
      <c r="A44" s="80" t="s">
        <v>91</v>
      </c>
      <c r="B44" s="80"/>
      <c r="C44" s="80"/>
      <c r="D44" s="80"/>
      <c r="E44" s="80"/>
      <c r="F44" s="80"/>
      <c r="G44" s="80"/>
      <c r="H44" s="80"/>
      <c r="I44" s="80"/>
      <c r="J44" s="79"/>
      <c r="K44" s="79"/>
    </row>
    <row r="45" spans="1:11" s="63" customFormat="1" ht="78.75" customHeight="1" x14ac:dyDescent="0.2">
      <c r="A45" s="67" t="s">
        <v>84</v>
      </c>
      <c r="B45" s="66" t="s">
        <v>98</v>
      </c>
      <c r="C45" s="66"/>
      <c r="D45" s="66" t="s">
        <v>80</v>
      </c>
      <c r="E45" s="66"/>
      <c r="F45" s="66" t="s">
        <v>79</v>
      </c>
      <c r="G45" s="66"/>
      <c r="H45" s="66" t="s">
        <v>78</v>
      </c>
      <c r="I45" s="66"/>
      <c r="J45" s="89"/>
      <c r="K45" s="88"/>
    </row>
    <row r="46" spans="1:11" ht="30" customHeight="1" x14ac:dyDescent="0.2">
      <c r="A46" s="65">
        <v>1</v>
      </c>
      <c r="B46" s="64">
        <v>2</v>
      </c>
      <c r="C46" s="64"/>
      <c r="D46" s="64">
        <v>3</v>
      </c>
      <c r="E46" s="64"/>
      <c r="F46" s="64">
        <v>4</v>
      </c>
      <c r="G46" s="64"/>
      <c r="H46" s="64">
        <v>6</v>
      </c>
      <c r="I46" s="64"/>
      <c r="J46" s="87"/>
      <c r="K46" s="7"/>
    </row>
    <row r="47" spans="1:11" ht="37.5" customHeight="1" x14ac:dyDescent="0.2">
      <c r="A47" s="37">
        <v>1</v>
      </c>
      <c r="B47" s="22" t="s">
        <v>97</v>
      </c>
      <c r="C47" s="22"/>
      <c r="D47" s="81">
        <f>(252735119.79-500000+751028+100000+470762-12600-10500-69862+46650)+(-5738000-3142000+775744+15962+567986+11985620+18962-1395500+1795700+69680-47400)</f>
        <v>258417351.78999999</v>
      </c>
      <c r="E47" s="81"/>
      <c r="F47" s="81">
        <v>31734350</v>
      </c>
      <c r="G47" s="81"/>
      <c r="H47" s="81">
        <f>D47+F47</f>
        <v>290151701.78999996</v>
      </c>
      <c r="I47" s="81"/>
      <c r="J47" s="86"/>
      <c r="K47" s="7"/>
    </row>
    <row r="48" spans="1:11" ht="37.5" customHeight="1" x14ac:dyDescent="0.2">
      <c r="A48" s="37">
        <v>2</v>
      </c>
      <c r="B48" s="22" t="s">
        <v>96</v>
      </c>
      <c r="C48" s="22"/>
      <c r="D48" s="81">
        <f>35623914.35+(-186032)</f>
        <v>35437882.350000001</v>
      </c>
      <c r="E48" s="81"/>
      <c r="F48" s="81">
        <f>21451120-440450</f>
        <v>21010670</v>
      </c>
      <c r="G48" s="81"/>
      <c r="H48" s="81">
        <f>D48+F48</f>
        <v>56448552.350000001</v>
      </c>
      <c r="I48" s="81"/>
      <c r="J48" s="86"/>
      <c r="K48" s="7"/>
    </row>
    <row r="49" spans="1:11" ht="37.5" customHeight="1" x14ac:dyDescent="0.2">
      <c r="A49" s="37">
        <v>3</v>
      </c>
      <c r="B49" s="22" t="s">
        <v>95</v>
      </c>
      <c r="C49" s="22"/>
      <c r="D49" s="85"/>
      <c r="E49" s="85"/>
      <c r="F49" s="81">
        <f>(5392340.89+830000+809383+1436788+646945+500000)+(1749040)</f>
        <v>11364496.890000001</v>
      </c>
      <c r="G49" s="81"/>
      <c r="H49" s="81">
        <f>D49+F49</f>
        <v>11364496.890000001</v>
      </c>
      <c r="I49" s="81"/>
      <c r="J49" s="86"/>
      <c r="K49" s="7"/>
    </row>
    <row r="50" spans="1:11" ht="37.5" customHeight="1" x14ac:dyDescent="0.2">
      <c r="A50" s="37">
        <v>4</v>
      </c>
      <c r="B50" s="22" t="s">
        <v>94</v>
      </c>
      <c r="C50" s="22"/>
      <c r="D50" s="85"/>
      <c r="E50" s="85"/>
      <c r="F50" s="81">
        <v>8857935</v>
      </c>
      <c r="G50" s="81"/>
      <c r="H50" s="81">
        <f>D50+F50</f>
        <v>8857935</v>
      </c>
      <c r="I50" s="81"/>
      <c r="J50" s="86"/>
      <c r="K50" s="7"/>
    </row>
    <row r="51" spans="1:11" ht="37.5" customHeight="1" x14ac:dyDescent="0.2">
      <c r="A51" s="37">
        <v>5</v>
      </c>
      <c r="B51" s="22" t="s">
        <v>93</v>
      </c>
      <c r="C51" s="22"/>
      <c r="D51" s="85"/>
      <c r="E51" s="85"/>
      <c r="F51" s="81">
        <f>4783290+69862-500000+(32821+263490)</f>
        <v>4649463</v>
      </c>
      <c r="G51" s="81"/>
      <c r="H51" s="81">
        <f>D51+F51</f>
        <v>4649463</v>
      </c>
      <c r="I51" s="81"/>
      <c r="J51" s="7"/>
      <c r="K51" s="7"/>
    </row>
    <row r="52" spans="1:11" ht="30.75" customHeight="1" x14ac:dyDescent="0.2">
      <c r="A52" s="84" t="s">
        <v>86</v>
      </c>
      <c r="B52" s="84"/>
      <c r="C52" s="84"/>
      <c r="D52" s="81">
        <f>SUM(D47:D51)</f>
        <v>293855234.13999999</v>
      </c>
      <c r="E52" s="81"/>
      <c r="F52" s="81">
        <f>SUM(F47:F51)</f>
        <v>77616914.890000001</v>
      </c>
      <c r="G52" s="81"/>
      <c r="H52" s="81">
        <f>SUM(H47:H51)</f>
        <v>371472149.02999997</v>
      </c>
      <c r="I52" s="81"/>
      <c r="J52" s="7"/>
      <c r="K52" s="7"/>
    </row>
    <row r="53" spans="1:11" ht="21" customHeight="1" x14ac:dyDescent="0.2">
      <c r="A53" s="7"/>
      <c r="B53" s="83"/>
      <c r="C53" s="7"/>
      <c r="D53" s="82"/>
      <c r="E53" s="82"/>
      <c r="F53" s="82"/>
      <c r="G53" s="82"/>
      <c r="H53" s="82"/>
      <c r="I53" s="82"/>
      <c r="J53" s="7"/>
      <c r="K53" s="7"/>
    </row>
    <row r="54" spans="1:11" ht="15.75" x14ac:dyDescent="0.2">
      <c r="A54" s="68" t="s">
        <v>92</v>
      </c>
      <c r="B54" s="68"/>
      <c r="C54" s="68"/>
      <c r="D54" s="68"/>
      <c r="E54" s="68"/>
      <c r="F54" s="68"/>
      <c r="G54" s="68"/>
      <c r="H54" s="68"/>
      <c r="I54" s="7"/>
      <c r="J54" s="7"/>
      <c r="K54" s="7"/>
    </row>
    <row r="55" spans="1:11" ht="16.5" customHeight="1" x14ac:dyDescent="0.2">
      <c r="A55" s="80" t="s">
        <v>91</v>
      </c>
      <c r="B55" s="80"/>
      <c r="C55" s="80"/>
      <c r="D55" s="80"/>
      <c r="E55" s="80"/>
      <c r="F55" s="80"/>
      <c r="G55" s="80"/>
      <c r="H55" s="80"/>
      <c r="I55" s="80"/>
      <c r="J55" s="79"/>
      <c r="K55" s="79"/>
    </row>
    <row r="56" spans="1:11" ht="31.5" customHeight="1" x14ac:dyDescent="0.2">
      <c r="A56" s="66" t="s">
        <v>90</v>
      </c>
      <c r="B56" s="66"/>
      <c r="C56" s="66"/>
      <c r="D56" s="66" t="s">
        <v>80</v>
      </c>
      <c r="E56" s="66"/>
      <c r="F56" s="66" t="s">
        <v>79</v>
      </c>
      <c r="G56" s="66"/>
      <c r="H56" s="66" t="s">
        <v>78</v>
      </c>
      <c r="I56" s="66"/>
      <c r="J56" s="7"/>
      <c r="K56" s="7"/>
    </row>
    <row r="57" spans="1:11" ht="16.5" customHeight="1" x14ac:dyDescent="0.2">
      <c r="A57" s="64">
        <v>1</v>
      </c>
      <c r="B57" s="64"/>
      <c r="C57" s="64"/>
      <c r="D57" s="64">
        <v>2</v>
      </c>
      <c r="E57" s="64"/>
      <c r="F57" s="64">
        <v>3</v>
      </c>
      <c r="G57" s="64"/>
      <c r="H57" s="64">
        <v>4</v>
      </c>
      <c r="I57" s="64"/>
      <c r="J57" s="7"/>
      <c r="K57" s="7"/>
    </row>
    <row r="58" spans="1:11" ht="43.5" customHeight="1" x14ac:dyDescent="0.2">
      <c r="A58" s="22" t="s">
        <v>89</v>
      </c>
      <c r="B58" s="22"/>
      <c r="C58" s="59"/>
      <c r="D58" s="75">
        <v>286067467.13999999</v>
      </c>
      <c r="E58" s="75"/>
      <c r="F58" s="75">
        <v>77524464.890000001</v>
      </c>
      <c r="G58" s="75"/>
      <c r="H58" s="75">
        <f>F58+D58</f>
        <v>363591932.02999997</v>
      </c>
      <c r="I58" s="75"/>
      <c r="J58" s="7"/>
      <c r="K58" s="7"/>
    </row>
    <row r="59" spans="1:11" ht="39.75" customHeight="1" x14ac:dyDescent="0.2">
      <c r="A59" s="22" t="s">
        <v>88</v>
      </c>
      <c r="B59" s="22"/>
      <c r="C59" s="59"/>
      <c r="D59" s="75">
        <v>7730217</v>
      </c>
      <c r="E59" s="75"/>
      <c r="F59" s="78"/>
      <c r="G59" s="78"/>
      <c r="H59" s="75">
        <f>F59+D59</f>
        <v>7730217</v>
      </c>
      <c r="I59" s="75"/>
      <c r="J59" s="7"/>
      <c r="K59" s="7"/>
    </row>
    <row r="60" spans="1:11" ht="39.75" customHeight="1" x14ac:dyDescent="0.2">
      <c r="A60" s="59" t="s">
        <v>87</v>
      </c>
      <c r="B60" s="77"/>
      <c r="C60" s="58"/>
      <c r="D60" s="75">
        <v>57550</v>
      </c>
      <c r="E60" s="75"/>
      <c r="F60" s="76">
        <v>92450</v>
      </c>
      <c r="G60" s="76"/>
      <c r="H60" s="75">
        <f>F60+D60</f>
        <v>150000</v>
      </c>
      <c r="I60" s="75"/>
      <c r="J60" s="7"/>
      <c r="K60" s="7"/>
    </row>
    <row r="61" spans="1:11" s="28" customFormat="1" ht="26.25" customHeight="1" x14ac:dyDescent="0.2">
      <c r="A61" s="74" t="s">
        <v>86</v>
      </c>
      <c r="B61" s="73"/>
      <c r="C61" s="73"/>
      <c r="D61" s="72">
        <f>D58+D59+D60</f>
        <v>293855234.13999999</v>
      </c>
      <c r="E61" s="72"/>
      <c r="F61" s="72">
        <f>F58+F59+F60</f>
        <v>77616914.890000001</v>
      </c>
      <c r="G61" s="72"/>
      <c r="H61" s="71">
        <f>F61+D61</f>
        <v>371472149.02999997</v>
      </c>
      <c r="I61" s="71"/>
      <c r="J61" s="70"/>
      <c r="K61" s="69"/>
    </row>
    <row r="62" spans="1:11" ht="15.75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17.25" customHeight="1" x14ac:dyDescent="0.2">
      <c r="A63" s="68" t="s">
        <v>85</v>
      </c>
      <c r="B63" s="68"/>
      <c r="C63" s="68"/>
      <c r="D63" s="68"/>
      <c r="E63" s="68"/>
      <c r="F63" s="68"/>
      <c r="G63" s="68"/>
      <c r="H63" s="68"/>
      <c r="I63" s="7"/>
      <c r="J63" s="7"/>
      <c r="K63" s="7"/>
    </row>
    <row r="64" spans="1:11" ht="49.5" customHeight="1" x14ac:dyDescent="0.2">
      <c r="A64" s="67" t="s">
        <v>84</v>
      </c>
      <c r="B64" s="67" t="s">
        <v>83</v>
      </c>
      <c r="C64" s="67" t="s">
        <v>82</v>
      </c>
      <c r="D64" s="66" t="s">
        <v>81</v>
      </c>
      <c r="E64" s="66"/>
      <c r="F64" s="66" t="s">
        <v>80</v>
      </c>
      <c r="G64" s="66"/>
      <c r="H64" s="66" t="s">
        <v>79</v>
      </c>
      <c r="I64" s="66"/>
      <c r="J64" s="66" t="s">
        <v>78</v>
      </c>
      <c r="K64" s="66"/>
    </row>
    <row r="65" spans="1:11" s="63" customFormat="1" ht="21.95" customHeight="1" x14ac:dyDescent="0.2">
      <c r="A65" s="65">
        <v>1</v>
      </c>
      <c r="B65" s="65">
        <v>2</v>
      </c>
      <c r="C65" s="65">
        <v>3</v>
      </c>
      <c r="D65" s="64">
        <v>4</v>
      </c>
      <c r="E65" s="64"/>
      <c r="F65" s="64">
        <v>5</v>
      </c>
      <c r="G65" s="64"/>
      <c r="H65" s="64">
        <v>6</v>
      </c>
      <c r="I65" s="64"/>
      <c r="J65" s="64">
        <v>7</v>
      </c>
      <c r="K65" s="25"/>
    </row>
    <row r="66" spans="1:11" ht="21.95" customHeight="1" x14ac:dyDescent="0.2">
      <c r="A66" s="37">
        <v>1</v>
      </c>
      <c r="B66" s="41" t="s">
        <v>77</v>
      </c>
      <c r="C66" s="19"/>
      <c r="D66" s="25"/>
      <c r="E66" s="25"/>
      <c r="F66" s="25"/>
      <c r="G66" s="25"/>
      <c r="H66" s="25"/>
      <c r="I66" s="25"/>
      <c r="J66" s="25"/>
      <c r="K66" s="25"/>
    </row>
    <row r="67" spans="1:11" ht="39.75" customHeight="1" x14ac:dyDescent="0.2">
      <c r="A67" s="26"/>
      <c r="B67" s="20" t="s">
        <v>76</v>
      </c>
      <c r="C67" s="20" t="s">
        <v>27</v>
      </c>
      <c r="D67" s="22" t="s">
        <v>74</v>
      </c>
      <c r="E67" s="22"/>
      <c r="F67" s="23">
        <v>49</v>
      </c>
      <c r="G67" s="23"/>
      <c r="H67" s="25"/>
      <c r="I67" s="25"/>
      <c r="J67" s="23">
        <f>F67+H67</f>
        <v>49</v>
      </c>
      <c r="K67" s="23"/>
    </row>
    <row r="68" spans="1:11" ht="37.5" customHeight="1" x14ac:dyDescent="0.2">
      <c r="A68" s="26"/>
      <c r="B68" s="20" t="s">
        <v>75</v>
      </c>
      <c r="C68" s="20" t="s">
        <v>27</v>
      </c>
      <c r="D68" s="22" t="s">
        <v>74</v>
      </c>
      <c r="E68" s="22"/>
      <c r="F68" s="23">
        <v>1282</v>
      </c>
      <c r="G68" s="23"/>
      <c r="H68" s="25"/>
      <c r="I68" s="25"/>
      <c r="J68" s="23">
        <f>F68+H68</f>
        <v>1282</v>
      </c>
      <c r="K68" s="23"/>
    </row>
    <row r="69" spans="1:11" ht="34.5" customHeight="1" x14ac:dyDescent="0.2">
      <c r="A69" s="26"/>
      <c r="B69" s="20" t="s">
        <v>73</v>
      </c>
      <c r="C69" s="20" t="s">
        <v>27</v>
      </c>
      <c r="D69" s="22" t="s">
        <v>71</v>
      </c>
      <c r="E69" s="22"/>
      <c r="F69" s="62">
        <f>3428-23+8.56</f>
        <v>3413.56</v>
      </c>
      <c r="G69" s="62"/>
      <c r="H69" s="21">
        <v>131.83000000000001</v>
      </c>
      <c r="I69" s="21"/>
      <c r="J69" s="62">
        <f>F69+H69</f>
        <v>3545.39</v>
      </c>
      <c r="K69" s="62"/>
    </row>
    <row r="70" spans="1:11" ht="36.75" customHeight="1" x14ac:dyDescent="0.2">
      <c r="A70" s="26"/>
      <c r="B70" s="20" t="s">
        <v>72</v>
      </c>
      <c r="C70" s="20" t="s">
        <v>27</v>
      </c>
      <c r="D70" s="22" t="s">
        <v>71</v>
      </c>
      <c r="E70" s="22"/>
      <c r="F70" s="62">
        <f>4781.25-23+10.56</f>
        <v>4768.8100000000004</v>
      </c>
      <c r="G70" s="62"/>
      <c r="H70" s="21">
        <v>154.58000000000001</v>
      </c>
      <c r="I70" s="21"/>
      <c r="J70" s="62">
        <f>F70+H70</f>
        <v>4923.3900000000003</v>
      </c>
      <c r="K70" s="62"/>
    </row>
    <row r="71" spans="1:11" ht="189" customHeight="1" x14ac:dyDescent="0.2">
      <c r="A71" s="26"/>
      <c r="B71" s="20" t="s">
        <v>70</v>
      </c>
      <c r="C71" s="20" t="s">
        <v>20</v>
      </c>
      <c r="D71" s="22" t="s">
        <v>69</v>
      </c>
      <c r="E71" s="22"/>
      <c r="F71" s="60"/>
      <c r="G71" s="60"/>
      <c r="H71" s="61">
        <f>5908500+1207290+1436788+809383+1917667+81373+13800+343190+32821</f>
        <v>11750812</v>
      </c>
      <c r="I71" s="61"/>
      <c r="J71" s="39">
        <f>F71+H71</f>
        <v>11750812</v>
      </c>
      <c r="K71" s="39"/>
    </row>
    <row r="72" spans="1:11" ht="182.25" customHeight="1" x14ac:dyDescent="0.2">
      <c r="A72" s="26"/>
      <c r="B72" s="20" t="s">
        <v>68</v>
      </c>
      <c r="C72" s="20" t="s">
        <v>20</v>
      </c>
      <c r="D72" s="22" t="s">
        <v>67</v>
      </c>
      <c r="E72" s="22"/>
      <c r="F72" s="60"/>
      <c r="G72" s="60"/>
      <c r="H72" s="39">
        <f>2692340.89+830000+646945+69862-250000</f>
        <v>3989147.8900000006</v>
      </c>
      <c r="I72" s="39"/>
      <c r="J72" s="39">
        <f>F72+H72</f>
        <v>3989147.8900000006</v>
      </c>
      <c r="K72" s="39"/>
    </row>
    <row r="73" spans="1:11" ht="76.5" customHeight="1" x14ac:dyDescent="0.2">
      <c r="A73" s="26"/>
      <c r="B73" s="20" t="s">
        <v>66</v>
      </c>
      <c r="C73" s="20" t="s">
        <v>20</v>
      </c>
      <c r="D73" s="22" t="s">
        <v>65</v>
      </c>
      <c r="E73" s="22"/>
      <c r="F73" s="60"/>
      <c r="G73" s="60"/>
      <c r="H73" s="39">
        <f>376500-93500</f>
        <v>283000</v>
      </c>
      <c r="I73" s="39"/>
      <c r="J73" s="39">
        <f>F73+H73</f>
        <v>283000</v>
      </c>
      <c r="K73" s="39"/>
    </row>
    <row r="74" spans="1:11" ht="183" customHeight="1" x14ac:dyDescent="0.2">
      <c r="A74" s="26"/>
      <c r="B74" s="20" t="s">
        <v>64</v>
      </c>
      <c r="C74" s="20" t="s">
        <v>20</v>
      </c>
      <c r="D74" s="59" t="s">
        <v>63</v>
      </c>
      <c r="E74" s="58"/>
      <c r="F74" s="55">
        <f>1189060+240600+49900+45127+93550+11926+199000</f>
        <v>1829163</v>
      </c>
      <c r="G74" s="54"/>
      <c r="H74" s="51"/>
      <c r="I74" s="50"/>
      <c r="J74" s="51">
        <f>F74+H74</f>
        <v>1829163</v>
      </c>
      <c r="K74" s="50"/>
    </row>
    <row r="75" spans="1:11" ht="92.25" customHeight="1" x14ac:dyDescent="0.2">
      <c r="A75" s="26"/>
      <c r="B75" s="20" t="s">
        <v>62</v>
      </c>
      <c r="C75" s="20" t="s">
        <v>20</v>
      </c>
      <c r="D75" s="22" t="s">
        <v>61</v>
      </c>
      <c r="E75" s="22"/>
      <c r="F75" s="55">
        <f>29730+49933+28685</f>
        <v>108348</v>
      </c>
      <c r="G75" s="54"/>
      <c r="H75" s="51"/>
      <c r="I75" s="50"/>
      <c r="J75" s="51">
        <f>F75+H75</f>
        <v>108348</v>
      </c>
      <c r="K75" s="50"/>
    </row>
    <row r="76" spans="1:11" ht="133.5" customHeight="1" x14ac:dyDescent="0.2">
      <c r="A76" s="26"/>
      <c r="B76" s="20" t="s">
        <v>60</v>
      </c>
      <c r="C76" s="20" t="s">
        <v>20</v>
      </c>
      <c r="D76" s="22" t="s">
        <v>59</v>
      </c>
      <c r="E76" s="22"/>
      <c r="F76" s="55">
        <f>1080000+199000-27700</f>
        <v>1251300</v>
      </c>
      <c r="G76" s="54"/>
      <c r="H76" s="51"/>
      <c r="I76" s="50"/>
      <c r="J76" s="51">
        <f>F76+H76</f>
        <v>1251300</v>
      </c>
      <c r="K76" s="50"/>
    </row>
    <row r="77" spans="1:11" ht="139.5" customHeight="1" x14ac:dyDescent="0.2">
      <c r="A77" s="26"/>
      <c r="B77" s="20" t="s">
        <v>58</v>
      </c>
      <c r="C77" s="20" t="s">
        <v>20</v>
      </c>
      <c r="D77" s="22" t="s">
        <v>57</v>
      </c>
      <c r="E77" s="22"/>
      <c r="F77" s="55">
        <v>260500</v>
      </c>
      <c r="G77" s="54"/>
      <c r="H77" s="57">
        <f>982500+10500-160000+40000+37800</f>
        <v>910800</v>
      </c>
      <c r="I77" s="56"/>
      <c r="J77" s="51">
        <f>F77+H77</f>
        <v>1171300</v>
      </c>
      <c r="K77" s="50"/>
    </row>
    <row r="78" spans="1:11" ht="85.5" customHeight="1" x14ac:dyDescent="0.2">
      <c r="A78" s="26"/>
      <c r="B78" s="20" t="s">
        <v>56</v>
      </c>
      <c r="C78" s="20" t="s">
        <v>20</v>
      </c>
      <c r="D78" s="22" t="s">
        <v>55</v>
      </c>
      <c r="E78" s="22"/>
      <c r="F78" s="55"/>
      <c r="G78" s="54"/>
      <c r="H78" s="55">
        <f>2000000+12600</f>
        <v>2012600</v>
      </c>
      <c r="I78" s="54"/>
      <c r="J78" s="51">
        <f>F78+H78</f>
        <v>2012600</v>
      </c>
      <c r="K78" s="50"/>
    </row>
    <row r="79" spans="1:11" ht="85.5" customHeight="1" x14ac:dyDescent="0.2">
      <c r="A79" s="26"/>
      <c r="B79" s="20" t="s">
        <v>54</v>
      </c>
      <c r="C79" s="20" t="s">
        <v>20</v>
      </c>
      <c r="D79" s="22" t="s">
        <v>53</v>
      </c>
      <c r="E79" s="22"/>
      <c r="F79" s="55">
        <v>1914540</v>
      </c>
      <c r="G79" s="54"/>
      <c r="H79" s="55">
        <f>3037850-176100</f>
        <v>2861750</v>
      </c>
      <c r="I79" s="54"/>
      <c r="J79" s="51">
        <f>F79+H79</f>
        <v>4776290</v>
      </c>
      <c r="K79" s="50"/>
    </row>
    <row r="80" spans="1:11" ht="106.5" customHeight="1" x14ac:dyDescent="0.2">
      <c r="A80" s="26"/>
      <c r="B80" s="20" t="s">
        <v>52</v>
      </c>
      <c r="C80" s="20" t="s">
        <v>20</v>
      </c>
      <c r="D80" s="22" t="s">
        <v>51</v>
      </c>
      <c r="E80" s="22"/>
      <c r="F80" s="55"/>
      <c r="G80" s="54"/>
      <c r="H80" s="55">
        <f>3000000-73565-33000</f>
        <v>2893435</v>
      </c>
      <c r="I80" s="54"/>
      <c r="J80" s="51">
        <f>F80+H80</f>
        <v>2893435</v>
      </c>
      <c r="K80" s="50"/>
    </row>
    <row r="81" spans="1:11" ht="53.25" customHeight="1" x14ac:dyDescent="0.2">
      <c r="A81" s="26"/>
      <c r="B81" s="20" t="s">
        <v>50</v>
      </c>
      <c r="C81" s="20" t="s">
        <v>20</v>
      </c>
      <c r="D81" s="22" t="s">
        <v>41</v>
      </c>
      <c r="E81" s="22"/>
      <c r="F81" s="51">
        <v>57550</v>
      </c>
      <c r="G81" s="50"/>
      <c r="H81" s="51">
        <v>92450</v>
      </c>
      <c r="I81" s="50"/>
      <c r="J81" s="51">
        <f>F81+H81</f>
        <v>150000</v>
      </c>
      <c r="K81" s="50"/>
    </row>
    <row r="82" spans="1:11" ht="47.25" customHeight="1" x14ac:dyDescent="0.2">
      <c r="A82" s="26"/>
      <c r="B82" s="20" t="s">
        <v>49</v>
      </c>
      <c r="C82" s="20" t="s">
        <v>20</v>
      </c>
      <c r="D82" s="22" t="s">
        <v>48</v>
      </c>
      <c r="E82" s="22"/>
      <c r="F82" s="53"/>
      <c r="G82" s="52"/>
      <c r="H82" s="51">
        <v>86900</v>
      </c>
      <c r="I82" s="50"/>
      <c r="J82" s="51">
        <f>F82+H82</f>
        <v>86900</v>
      </c>
      <c r="K82" s="50"/>
    </row>
    <row r="83" spans="1:11" ht="124.5" customHeight="1" x14ac:dyDescent="0.2">
      <c r="A83" s="26"/>
      <c r="B83" s="20" t="s">
        <v>47</v>
      </c>
      <c r="C83" s="20" t="s">
        <v>20</v>
      </c>
      <c r="D83" s="22" t="s">
        <v>46</v>
      </c>
      <c r="E83" s="22"/>
      <c r="F83" s="51">
        <f>77400-47400</f>
        <v>30000</v>
      </c>
      <c r="G83" s="50"/>
      <c r="H83" s="51"/>
      <c r="I83" s="50"/>
      <c r="J83" s="51">
        <f>F83+H83</f>
        <v>30000</v>
      </c>
      <c r="K83" s="50"/>
    </row>
    <row r="84" spans="1:11" ht="37.5" customHeight="1" x14ac:dyDescent="0.2">
      <c r="A84" s="26">
        <v>2</v>
      </c>
      <c r="B84" s="41" t="s">
        <v>45</v>
      </c>
      <c r="C84" s="20"/>
      <c r="D84" s="22"/>
      <c r="E84" s="22"/>
      <c r="F84" s="23"/>
      <c r="G84" s="23"/>
      <c r="H84" s="25"/>
      <c r="I84" s="25"/>
      <c r="J84" s="51"/>
      <c r="K84" s="50"/>
    </row>
    <row r="85" spans="1:11" ht="47.25" customHeight="1" x14ac:dyDescent="0.2">
      <c r="A85" s="26"/>
      <c r="B85" s="20" t="s">
        <v>44</v>
      </c>
      <c r="C85" s="20" t="s">
        <v>17</v>
      </c>
      <c r="D85" s="22" t="s">
        <v>43</v>
      </c>
      <c r="E85" s="22"/>
      <c r="F85" s="48">
        <v>37885</v>
      </c>
      <c r="G85" s="47"/>
      <c r="H85" s="49"/>
      <c r="I85" s="49"/>
      <c r="J85" s="48">
        <f>F85+H85</f>
        <v>37885</v>
      </c>
      <c r="K85" s="47"/>
    </row>
    <row r="86" spans="1:11" ht="61.5" customHeight="1" x14ac:dyDescent="0.2">
      <c r="A86" s="26"/>
      <c r="B86" s="20" t="s">
        <v>42</v>
      </c>
      <c r="C86" s="20" t="s">
        <v>27</v>
      </c>
      <c r="D86" s="22" t="s">
        <v>41</v>
      </c>
      <c r="E86" s="22"/>
      <c r="F86" s="23"/>
      <c r="G86" s="23"/>
      <c r="H86" s="25">
        <v>1</v>
      </c>
      <c r="I86" s="25"/>
      <c r="J86" s="43">
        <f>F86+H86</f>
        <v>1</v>
      </c>
      <c r="K86" s="42"/>
    </row>
    <row r="87" spans="1:11" ht="90" customHeight="1" x14ac:dyDescent="0.2">
      <c r="A87" s="26"/>
      <c r="B87" s="20" t="s">
        <v>40</v>
      </c>
      <c r="C87" s="20" t="s">
        <v>27</v>
      </c>
      <c r="D87" s="22" t="s">
        <v>39</v>
      </c>
      <c r="E87" s="22"/>
      <c r="F87" s="25">
        <v>6</v>
      </c>
      <c r="G87" s="25"/>
      <c r="H87" s="23"/>
      <c r="I87" s="23"/>
      <c r="J87" s="43">
        <v>6</v>
      </c>
      <c r="K87" s="42"/>
    </row>
    <row r="88" spans="1:11" ht="110.25" customHeight="1" x14ac:dyDescent="0.2">
      <c r="A88" s="26"/>
      <c r="B88" s="20" t="s">
        <v>38</v>
      </c>
      <c r="C88" s="20" t="s">
        <v>27</v>
      </c>
      <c r="D88" s="22" t="s">
        <v>37</v>
      </c>
      <c r="E88" s="22"/>
      <c r="F88" s="25">
        <v>1</v>
      </c>
      <c r="G88" s="25"/>
      <c r="H88" s="23">
        <v>9</v>
      </c>
      <c r="I88" s="23"/>
      <c r="J88" s="43">
        <f>F88+H88</f>
        <v>10</v>
      </c>
      <c r="K88" s="42"/>
    </row>
    <row r="89" spans="1:11" ht="138" customHeight="1" x14ac:dyDescent="0.2">
      <c r="A89" s="26"/>
      <c r="B89" s="20" t="s">
        <v>36</v>
      </c>
      <c r="C89" s="20" t="s">
        <v>27</v>
      </c>
      <c r="D89" s="22" t="s">
        <v>35</v>
      </c>
      <c r="E89" s="22"/>
      <c r="F89" s="25">
        <v>15</v>
      </c>
      <c r="G89" s="25"/>
      <c r="H89" s="23">
        <v>12</v>
      </c>
      <c r="I89" s="23"/>
      <c r="J89" s="43">
        <f>F89+H89</f>
        <v>27</v>
      </c>
      <c r="K89" s="42"/>
    </row>
    <row r="90" spans="1:11" ht="59.25" customHeight="1" x14ac:dyDescent="0.2">
      <c r="A90" s="37"/>
      <c r="B90" s="20" t="s">
        <v>34</v>
      </c>
      <c r="C90" s="20" t="s">
        <v>27</v>
      </c>
      <c r="D90" s="22" t="s">
        <v>33</v>
      </c>
      <c r="E90" s="22"/>
      <c r="F90" s="25"/>
      <c r="G90" s="25"/>
      <c r="H90" s="23">
        <v>15</v>
      </c>
      <c r="I90" s="23"/>
      <c r="J90" s="43">
        <f>F90+H90</f>
        <v>15</v>
      </c>
      <c r="K90" s="42"/>
    </row>
    <row r="91" spans="1:11" ht="134.25" customHeight="1" x14ac:dyDescent="0.2">
      <c r="A91" s="37"/>
      <c r="B91" s="20" t="s">
        <v>32</v>
      </c>
      <c r="C91" s="20" t="s">
        <v>27</v>
      </c>
      <c r="D91" s="22" t="s">
        <v>31</v>
      </c>
      <c r="E91" s="22"/>
      <c r="F91" s="16">
        <v>3</v>
      </c>
      <c r="G91" s="15"/>
      <c r="H91" s="46"/>
      <c r="I91" s="46"/>
      <c r="J91" s="45">
        <f>F91+H91</f>
        <v>3</v>
      </c>
      <c r="K91" s="44"/>
    </row>
    <row r="92" spans="1:11" ht="83.25" customHeight="1" x14ac:dyDescent="0.2">
      <c r="A92" s="26"/>
      <c r="B92" s="20" t="s">
        <v>30</v>
      </c>
      <c r="C92" s="20" t="s">
        <v>27</v>
      </c>
      <c r="D92" s="22" t="s">
        <v>29</v>
      </c>
      <c r="E92" s="22"/>
      <c r="F92" s="25"/>
      <c r="G92" s="25"/>
      <c r="H92" s="25">
        <v>8</v>
      </c>
      <c r="I92" s="25"/>
      <c r="J92" s="43">
        <f>F92+H92</f>
        <v>8</v>
      </c>
      <c r="K92" s="42"/>
    </row>
    <row r="93" spans="1:11" ht="81.75" customHeight="1" x14ac:dyDescent="0.2">
      <c r="A93" s="37"/>
      <c r="B93" s="20" t="s">
        <v>28</v>
      </c>
      <c r="C93" s="20" t="s">
        <v>27</v>
      </c>
      <c r="D93" s="22" t="s">
        <v>26</v>
      </c>
      <c r="E93" s="22"/>
      <c r="F93" s="18"/>
      <c r="G93" s="17"/>
      <c r="H93" s="23">
        <f>41+1</f>
        <v>42</v>
      </c>
      <c r="I93" s="23"/>
      <c r="J93" s="43">
        <f>F93+H93</f>
        <v>42</v>
      </c>
      <c r="K93" s="42"/>
    </row>
    <row r="94" spans="1:11" ht="30.75" customHeight="1" x14ac:dyDescent="0.2">
      <c r="A94" s="26">
        <v>3</v>
      </c>
      <c r="B94" s="41" t="s">
        <v>25</v>
      </c>
      <c r="C94" s="20"/>
      <c r="D94" s="22"/>
      <c r="E94" s="22"/>
      <c r="F94" s="40"/>
      <c r="G94" s="40"/>
      <c r="H94" s="23"/>
      <c r="I94" s="23"/>
      <c r="J94" s="23"/>
      <c r="K94" s="23"/>
    </row>
    <row r="95" spans="1:11" ht="30" customHeight="1" x14ac:dyDescent="0.2">
      <c r="A95" s="26"/>
      <c r="B95" s="20" t="s">
        <v>24</v>
      </c>
      <c r="C95" s="20" t="s">
        <v>20</v>
      </c>
      <c r="D95" s="22" t="s">
        <v>11</v>
      </c>
      <c r="E95" s="22"/>
      <c r="F95" s="27">
        <f>D61/F85</f>
        <v>7756.5061142932555</v>
      </c>
      <c r="G95" s="27"/>
      <c r="H95" s="27">
        <f>F61/F85</f>
        <v>2048.7505580044872</v>
      </c>
      <c r="I95" s="27"/>
      <c r="J95" s="27">
        <f>F95+H95</f>
        <v>9805.2566722977426</v>
      </c>
      <c r="K95" s="27"/>
    </row>
    <row r="96" spans="1:11" ht="26.25" customHeight="1" x14ac:dyDescent="0.2">
      <c r="A96" s="26"/>
      <c r="B96" s="20" t="s">
        <v>23</v>
      </c>
      <c r="C96" s="20" t="s">
        <v>17</v>
      </c>
      <c r="D96" s="22" t="s">
        <v>11</v>
      </c>
      <c r="E96" s="22"/>
      <c r="F96" s="25">
        <v>29</v>
      </c>
      <c r="G96" s="25"/>
      <c r="H96" s="39"/>
      <c r="I96" s="39"/>
      <c r="J96" s="23">
        <f>F96+H96</f>
        <v>29</v>
      </c>
      <c r="K96" s="23"/>
    </row>
    <row r="97" spans="1:11" ht="35.25" customHeight="1" x14ac:dyDescent="0.2">
      <c r="A97" s="26"/>
      <c r="B97" s="20" t="s">
        <v>22</v>
      </c>
      <c r="C97" s="20" t="s">
        <v>20</v>
      </c>
      <c r="D97" s="22" t="s">
        <v>11</v>
      </c>
      <c r="E97" s="22"/>
      <c r="F97" s="25"/>
      <c r="G97" s="25"/>
      <c r="H97" s="38">
        <v>80000</v>
      </c>
      <c r="I97" s="38"/>
      <c r="J97" s="38">
        <f>H97</f>
        <v>80000</v>
      </c>
      <c r="K97" s="38"/>
    </row>
    <row r="98" spans="1:11" ht="38.25" customHeight="1" x14ac:dyDescent="0.2">
      <c r="A98" s="37"/>
      <c r="B98" s="20" t="s">
        <v>21</v>
      </c>
      <c r="C98" s="20" t="s">
        <v>20</v>
      </c>
      <c r="D98" s="22" t="s">
        <v>11</v>
      </c>
      <c r="E98" s="22"/>
      <c r="F98" s="25"/>
      <c r="G98" s="25"/>
      <c r="H98" s="36">
        <f>H80/35</f>
        <v>82669.571428571435</v>
      </c>
      <c r="I98" s="36"/>
      <c r="J98" s="36">
        <f>H98</f>
        <v>82669.571428571435</v>
      </c>
      <c r="K98" s="36"/>
    </row>
    <row r="99" spans="1:11" s="28" customFormat="1" ht="21.95" customHeight="1" x14ac:dyDescent="0.2">
      <c r="A99" s="35">
        <v>4</v>
      </c>
      <c r="B99" s="34" t="s">
        <v>19</v>
      </c>
      <c r="C99" s="33"/>
      <c r="D99" s="32"/>
      <c r="E99" s="32"/>
      <c r="F99" s="31"/>
      <c r="G99" s="31"/>
      <c r="H99" s="30"/>
      <c r="I99" s="30"/>
      <c r="J99" s="29"/>
      <c r="K99" s="29"/>
    </row>
    <row r="100" spans="1:11" ht="21.95" customHeight="1" x14ac:dyDescent="0.2">
      <c r="A100" s="26"/>
      <c r="B100" s="20" t="s">
        <v>18</v>
      </c>
      <c r="C100" s="20" t="s">
        <v>17</v>
      </c>
      <c r="D100" s="22" t="s">
        <v>15</v>
      </c>
      <c r="E100" s="22"/>
      <c r="F100" s="27">
        <v>1718</v>
      </c>
      <c r="G100" s="27"/>
      <c r="H100" s="27"/>
      <c r="I100" s="27"/>
      <c r="J100" s="27">
        <f>F100+H100</f>
        <v>1718</v>
      </c>
      <c r="K100" s="27"/>
    </row>
    <row r="101" spans="1:11" ht="21.75" customHeight="1" x14ac:dyDescent="0.2">
      <c r="A101" s="26"/>
      <c r="B101" s="20" t="s">
        <v>16</v>
      </c>
      <c r="C101" s="20" t="s">
        <v>12</v>
      </c>
      <c r="D101" s="22" t="s">
        <v>15</v>
      </c>
      <c r="E101" s="22"/>
      <c r="F101" s="23">
        <v>9</v>
      </c>
      <c r="G101" s="23"/>
      <c r="H101" s="25"/>
      <c r="I101" s="25"/>
      <c r="J101" s="23">
        <f>F101+H101</f>
        <v>9</v>
      </c>
      <c r="K101" s="23"/>
    </row>
    <row r="102" spans="1:11" ht="23.25" customHeight="1" x14ac:dyDescent="0.2">
      <c r="A102" s="26"/>
      <c r="B102" s="20" t="s">
        <v>14</v>
      </c>
      <c r="C102" s="20" t="s">
        <v>12</v>
      </c>
      <c r="D102" s="22" t="s">
        <v>11</v>
      </c>
      <c r="E102" s="22"/>
      <c r="F102" s="25">
        <v>3</v>
      </c>
      <c r="G102" s="25"/>
      <c r="H102" s="24"/>
      <c r="I102" s="24"/>
      <c r="J102" s="23">
        <f>F102+H102</f>
        <v>3</v>
      </c>
      <c r="K102" s="23"/>
    </row>
    <row r="103" spans="1:11" ht="15.75" x14ac:dyDescent="0.2">
      <c r="A103" s="19"/>
      <c r="B103" s="20" t="s">
        <v>13</v>
      </c>
      <c r="C103" s="20" t="s">
        <v>12</v>
      </c>
      <c r="D103" s="22" t="s">
        <v>11</v>
      </c>
      <c r="E103" s="22"/>
      <c r="F103" s="21"/>
      <c r="G103" s="21"/>
      <c r="H103" s="21">
        <v>172</v>
      </c>
      <c r="I103" s="21"/>
      <c r="J103" s="21">
        <f>F103+H103</f>
        <v>172</v>
      </c>
      <c r="K103" s="21"/>
    </row>
    <row r="104" spans="1:11" ht="15.75" x14ac:dyDescent="0.2">
      <c r="A104" s="19"/>
      <c r="B104" s="20" t="s">
        <v>10</v>
      </c>
      <c r="C104" s="19"/>
      <c r="D104" s="18"/>
      <c r="E104" s="17"/>
      <c r="F104" s="14">
        <v>92.6</v>
      </c>
      <c r="G104" s="13"/>
      <c r="H104" s="16">
        <v>60.7</v>
      </c>
      <c r="I104" s="15"/>
      <c r="J104" s="14">
        <v>86</v>
      </c>
      <c r="K104" s="13"/>
    </row>
    <row r="105" spans="1:11" s="3" customFormat="1" ht="23.25" customHeight="1" x14ac:dyDescent="0.25">
      <c r="A105" s="11" t="s">
        <v>9</v>
      </c>
      <c r="B105" s="11"/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3" customFormat="1" ht="15.75" x14ac:dyDescent="0.25">
      <c r="A106" s="2"/>
      <c r="B106" s="7"/>
      <c r="C106" s="7"/>
      <c r="D106" s="7"/>
      <c r="E106" s="9"/>
      <c r="F106" s="7"/>
      <c r="G106" s="7"/>
      <c r="H106" s="12" t="s">
        <v>8</v>
      </c>
      <c r="I106" s="12"/>
      <c r="J106" s="12"/>
      <c r="K106" s="12"/>
    </row>
    <row r="107" spans="1:11" s="3" customFormat="1" ht="54" customHeight="1" x14ac:dyDescent="0.25">
      <c r="A107" s="11" t="s">
        <v>7</v>
      </c>
      <c r="B107" s="11"/>
      <c r="C107" s="7"/>
      <c r="D107" s="7"/>
      <c r="E107" s="6" t="s">
        <v>3</v>
      </c>
      <c r="F107" s="5"/>
      <c r="G107" s="5"/>
      <c r="H107" s="4" t="s">
        <v>2</v>
      </c>
      <c r="I107" s="4"/>
      <c r="J107" s="4"/>
      <c r="K107" s="4"/>
    </row>
    <row r="108" spans="1:11" s="3" customFormat="1" ht="28.5" customHeight="1" x14ac:dyDescent="0.25">
      <c r="A108" s="11" t="s">
        <v>6</v>
      </c>
      <c r="B108" s="11"/>
      <c r="C108" s="7"/>
      <c r="D108" s="7"/>
      <c r="E108" s="7"/>
      <c r="F108" s="7"/>
      <c r="G108" s="7"/>
      <c r="H108" s="10"/>
      <c r="I108" s="10"/>
      <c r="J108" s="10"/>
      <c r="K108" s="10"/>
    </row>
    <row r="109" spans="1:11" s="3" customFormat="1" ht="20.25" customHeight="1" x14ac:dyDescent="0.25">
      <c r="A109" s="2"/>
      <c r="B109" s="7"/>
      <c r="C109" s="7"/>
      <c r="D109" s="7"/>
      <c r="E109" s="9"/>
      <c r="F109" s="7"/>
      <c r="G109" s="7"/>
      <c r="H109" s="8" t="s">
        <v>5</v>
      </c>
      <c r="I109" s="8"/>
      <c r="J109" s="8"/>
      <c r="K109" s="8"/>
    </row>
    <row r="110" spans="1:11" s="3" customFormat="1" ht="34.5" customHeight="1" x14ac:dyDescent="0.2">
      <c r="A110" s="2" t="s">
        <v>4</v>
      </c>
      <c r="B110" s="7"/>
      <c r="C110" s="2"/>
      <c r="D110" s="7"/>
      <c r="E110" s="6" t="s">
        <v>3</v>
      </c>
      <c r="F110" s="6"/>
      <c r="G110" s="5"/>
      <c r="H110" s="4" t="s">
        <v>2</v>
      </c>
      <c r="I110" s="4"/>
      <c r="J110" s="4"/>
      <c r="K110" s="4"/>
    </row>
    <row r="111" spans="1:11" ht="15.75" x14ac:dyDescent="0.2">
      <c r="B111" s="2" t="s">
        <v>1</v>
      </c>
    </row>
    <row r="112" spans="1:11" x14ac:dyDescent="0.2">
      <c r="B112" s="1" t="s">
        <v>0</v>
      </c>
    </row>
  </sheetData>
  <mergeCells count="274">
    <mergeCell ref="H110:K110"/>
    <mergeCell ref="D104:E104"/>
    <mergeCell ref="F104:G104"/>
    <mergeCell ref="H104:I104"/>
    <mergeCell ref="J104:K104"/>
    <mergeCell ref="A105:B105"/>
    <mergeCell ref="H106:K106"/>
    <mergeCell ref="J101:K101"/>
    <mergeCell ref="A107:B107"/>
    <mergeCell ref="H107:K107"/>
    <mergeCell ref="A108:B108"/>
    <mergeCell ref="H108:K108"/>
    <mergeCell ref="H109:K109"/>
    <mergeCell ref="D103:E103"/>
    <mergeCell ref="F103:G103"/>
    <mergeCell ref="H103:I103"/>
    <mergeCell ref="J103:K103"/>
    <mergeCell ref="D100:E100"/>
    <mergeCell ref="F100:G100"/>
    <mergeCell ref="H100:I100"/>
    <mergeCell ref="J100:K100"/>
    <mergeCell ref="D101:E101"/>
    <mergeCell ref="F101:G101"/>
    <mergeCell ref="D99:E99"/>
    <mergeCell ref="F99:G99"/>
    <mergeCell ref="H99:I99"/>
    <mergeCell ref="J99:K99"/>
    <mergeCell ref="D102:E102"/>
    <mergeCell ref="F102:G102"/>
    <mergeCell ref="H102:I102"/>
    <mergeCell ref="J102:K102"/>
    <mergeCell ref="H101:I101"/>
    <mergeCell ref="D98:E98"/>
    <mergeCell ref="F98:G98"/>
    <mergeCell ref="H98:I98"/>
    <mergeCell ref="J98:K98"/>
    <mergeCell ref="D95:E95"/>
    <mergeCell ref="F95:G95"/>
    <mergeCell ref="H95:I95"/>
    <mergeCell ref="J95:K95"/>
    <mergeCell ref="D96:E96"/>
    <mergeCell ref="F96:G96"/>
    <mergeCell ref="H93:I93"/>
    <mergeCell ref="J93:K93"/>
    <mergeCell ref="D97:E97"/>
    <mergeCell ref="F97:G97"/>
    <mergeCell ref="H97:I97"/>
    <mergeCell ref="J97:K97"/>
    <mergeCell ref="H96:I96"/>
    <mergeCell ref="J96:K96"/>
    <mergeCell ref="D94:E94"/>
    <mergeCell ref="F94:G94"/>
    <mergeCell ref="H94:I94"/>
    <mergeCell ref="J94:K94"/>
    <mergeCell ref="D92:E92"/>
    <mergeCell ref="F92:G92"/>
    <mergeCell ref="H92:I92"/>
    <mergeCell ref="J92:K92"/>
    <mergeCell ref="D93:E93"/>
    <mergeCell ref="F93:G93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84:E84"/>
    <mergeCell ref="F84:G84"/>
    <mergeCell ref="H84:I84"/>
    <mergeCell ref="J84:K84"/>
    <mergeCell ref="D85:E85"/>
    <mergeCell ref="F85:G85"/>
    <mergeCell ref="H85:I85"/>
    <mergeCell ref="J85:K85"/>
    <mergeCell ref="D86:E86"/>
    <mergeCell ref="F86:G86"/>
    <mergeCell ref="H86:I86"/>
    <mergeCell ref="J86:K86"/>
    <mergeCell ref="D87:E87"/>
    <mergeCell ref="F87:G87"/>
    <mergeCell ref="H87:I87"/>
    <mergeCell ref="J87:K87"/>
    <mergeCell ref="D80:E80"/>
    <mergeCell ref="F80:G80"/>
    <mergeCell ref="H80:I80"/>
    <mergeCell ref="J80:K80"/>
    <mergeCell ref="D81:E81"/>
    <mergeCell ref="F81:G81"/>
    <mergeCell ref="H81:I81"/>
    <mergeCell ref="J81:K81"/>
    <mergeCell ref="D82:E82"/>
    <mergeCell ref="F82:G82"/>
    <mergeCell ref="H82:I82"/>
    <mergeCell ref="J82:K82"/>
    <mergeCell ref="D83:E83"/>
    <mergeCell ref="F83:G83"/>
    <mergeCell ref="H83:I83"/>
    <mergeCell ref="J83:K83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68:E68"/>
    <mergeCell ref="F68:G68"/>
    <mergeCell ref="H68:I68"/>
    <mergeCell ref="J68:K68"/>
    <mergeCell ref="D69:E69"/>
    <mergeCell ref="F69:G69"/>
    <mergeCell ref="H69:I69"/>
    <mergeCell ref="J69:K69"/>
    <mergeCell ref="D70:E70"/>
    <mergeCell ref="F70:G70"/>
    <mergeCell ref="H70:I70"/>
    <mergeCell ref="J70:K70"/>
    <mergeCell ref="D71:E71"/>
    <mergeCell ref="F71:G71"/>
    <mergeCell ref="H71:I71"/>
    <mergeCell ref="J71:K71"/>
    <mergeCell ref="D64:E64"/>
    <mergeCell ref="F64:G64"/>
    <mergeCell ref="H64:I64"/>
    <mergeCell ref="J64:K64"/>
    <mergeCell ref="D65:E65"/>
    <mergeCell ref="F65:G65"/>
    <mergeCell ref="H65:I65"/>
    <mergeCell ref="J65:K65"/>
    <mergeCell ref="H59:I59"/>
    <mergeCell ref="D66:E66"/>
    <mergeCell ref="F66:G66"/>
    <mergeCell ref="H66:I66"/>
    <mergeCell ref="J66:K66"/>
    <mergeCell ref="D67:E67"/>
    <mergeCell ref="F67:G67"/>
    <mergeCell ref="H67:I67"/>
    <mergeCell ref="J67:K67"/>
    <mergeCell ref="A63:H63"/>
    <mergeCell ref="A61:C61"/>
    <mergeCell ref="D61:E61"/>
    <mergeCell ref="F61:G61"/>
    <mergeCell ref="H61:I61"/>
    <mergeCell ref="A58:C58"/>
    <mergeCell ref="D58:E58"/>
    <mergeCell ref="F58:G58"/>
    <mergeCell ref="H58:I58"/>
    <mergeCell ref="A59:C59"/>
    <mergeCell ref="D59:E59"/>
    <mergeCell ref="A57:C57"/>
    <mergeCell ref="D57:E57"/>
    <mergeCell ref="F57:G57"/>
    <mergeCell ref="H57:I57"/>
    <mergeCell ref="A54:H54"/>
    <mergeCell ref="A60:C60"/>
    <mergeCell ref="D60:E60"/>
    <mergeCell ref="F60:G60"/>
    <mergeCell ref="H60:I60"/>
    <mergeCell ref="F59:G59"/>
    <mergeCell ref="A56:C56"/>
    <mergeCell ref="D56:E56"/>
    <mergeCell ref="F56:G56"/>
    <mergeCell ref="H56:I56"/>
    <mergeCell ref="A55:I55"/>
    <mergeCell ref="A52:C52"/>
    <mergeCell ref="D52:E52"/>
    <mergeCell ref="F52:G52"/>
    <mergeCell ref="H52:I52"/>
    <mergeCell ref="B50:C50"/>
    <mergeCell ref="D50:E50"/>
    <mergeCell ref="F50:G50"/>
    <mergeCell ref="H50:I50"/>
    <mergeCell ref="B51:C51"/>
    <mergeCell ref="D51:E51"/>
    <mergeCell ref="F51:G51"/>
    <mergeCell ref="H51:I51"/>
    <mergeCell ref="B48:C48"/>
    <mergeCell ref="D48:E48"/>
    <mergeCell ref="F48:G48"/>
    <mergeCell ref="H48:I48"/>
    <mergeCell ref="B49:C49"/>
    <mergeCell ref="D49:E49"/>
    <mergeCell ref="F49:G49"/>
    <mergeCell ref="H49:I49"/>
    <mergeCell ref="B46:C46"/>
    <mergeCell ref="D46:E46"/>
    <mergeCell ref="F46:G46"/>
    <mergeCell ref="H46:I46"/>
    <mergeCell ref="B47:C47"/>
    <mergeCell ref="D47:E47"/>
    <mergeCell ref="F47:G47"/>
    <mergeCell ref="H47:I47"/>
    <mergeCell ref="B33:H33"/>
    <mergeCell ref="B34:H34"/>
    <mergeCell ref="A36:K36"/>
    <mergeCell ref="A38:K38"/>
    <mergeCell ref="B40:H40"/>
    <mergeCell ref="B41:H41"/>
    <mergeCell ref="A43:H43"/>
    <mergeCell ref="A44:I44"/>
    <mergeCell ref="B45:C45"/>
    <mergeCell ref="D45:E45"/>
    <mergeCell ref="F45:G45"/>
    <mergeCell ref="H45:I45"/>
    <mergeCell ref="A31:K31"/>
    <mergeCell ref="A21:K21"/>
    <mergeCell ref="A22:K22"/>
    <mergeCell ref="A23:J23"/>
    <mergeCell ref="A24:K24"/>
    <mergeCell ref="A25:K25"/>
    <mergeCell ref="A12:K12"/>
    <mergeCell ref="A26:K26"/>
    <mergeCell ref="A27:K27"/>
    <mergeCell ref="A28:K28"/>
    <mergeCell ref="A29:K29"/>
    <mergeCell ref="A30:K30"/>
    <mergeCell ref="A16:K16"/>
    <mergeCell ref="A17:K17"/>
    <mergeCell ref="A18:K18"/>
    <mergeCell ref="A19:K19"/>
    <mergeCell ref="A20:K20"/>
    <mergeCell ref="A10:I10"/>
    <mergeCell ref="A11:K11"/>
    <mergeCell ref="A13:K13"/>
    <mergeCell ref="A14:K14"/>
    <mergeCell ref="A15:K15"/>
    <mergeCell ref="G1:K1"/>
    <mergeCell ref="A3:K3"/>
    <mergeCell ref="B4:F4"/>
    <mergeCell ref="G4:K4"/>
    <mergeCell ref="B5:F5"/>
    <mergeCell ref="G5:K5"/>
    <mergeCell ref="G2:K2"/>
    <mergeCell ref="B6:C6"/>
    <mergeCell ref="E6:F6"/>
    <mergeCell ref="G6:K6"/>
    <mergeCell ref="A7:K7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scale="46" fitToHeight="5" orientation="landscape" r:id="rId1"/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1021_</vt:lpstr>
      <vt:lpstr>'1021_'!Область_друку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2021-11-09T10:41:44Z</dcterms:created>
  <dcterms:modified xsi:type="dcterms:W3CDTF">2021-11-09T10:42:10Z</dcterms:modified>
</cp:coreProperties>
</file>