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1902\Звіти молодь\"/>
    </mc:Choice>
  </mc:AlternateContent>
  <bookViews>
    <workbookView xWindow="0" yWindow="0" windowWidth="28800" windowHeight="11835"/>
  </bookViews>
  <sheets>
    <sheet name="1115031" sheetId="1" r:id="rId1"/>
  </sheets>
  <definedNames>
    <definedName name="_xlnm.Print_Area" localSheetId="0">'1115031'!$A$1:$BQ$154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4" i="1" l="1"/>
  <c r="AK54" i="1" s="1"/>
  <c r="AZ44" i="1"/>
  <c r="BD44" i="1"/>
  <c r="BI44" i="1"/>
  <c r="BN44" i="1"/>
  <c r="AK45" i="1"/>
  <c r="AU45" i="1"/>
  <c r="AZ45" i="1"/>
  <c r="BD45" i="1"/>
  <c r="BN45" i="1" s="1"/>
  <c r="BI45" i="1"/>
  <c r="AK46" i="1"/>
  <c r="AZ46" i="1"/>
  <c r="BD46" i="1"/>
  <c r="BI46" i="1"/>
  <c r="BN46" i="1"/>
  <c r="AK47" i="1"/>
  <c r="AZ47" i="1"/>
  <c r="BD47" i="1"/>
  <c r="BI47" i="1"/>
  <c r="BN47" i="1"/>
  <c r="AK48" i="1"/>
  <c r="AZ48" i="1"/>
  <c r="BD48" i="1"/>
  <c r="BI48" i="1"/>
  <c r="BN48" i="1"/>
  <c r="AK49" i="1"/>
  <c r="AZ49" i="1"/>
  <c r="BD49" i="1"/>
  <c r="BN49" i="1" s="1"/>
  <c r="BI49" i="1"/>
  <c r="AK50" i="1"/>
  <c r="AZ50" i="1"/>
  <c r="BD50" i="1"/>
  <c r="BN50" i="1" s="1"/>
  <c r="BI50" i="1"/>
  <c r="AK51" i="1"/>
  <c r="AZ51" i="1"/>
  <c r="BD51" i="1"/>
  <c r="BI51" i="1"/>
  <c r="BN51" i="1"/>
  <c r="AK52" i="1"/>
  <c r="AZ52" i="1"/>
  <c r="BD52" i="1"/>
  <c r="BN52" i="1" s="1"/>
  <c r="BI52" i="1"/>
  <c r="AK53" i="1"/>
  <c r="AZ53" i="1"/>
  <c r="BD53" i="1"/>
  <c r="BN53" i="1" s="1"/>
  <c r="BI53" i="1"/>
  <c r="AA54" i="1"/>
  <c r="AF54" i="1"/>
  <c r="X74" i="1" s="1"/>
  <c r="AD86" i="1" s="1"/>
  <c r="AP54" i="1"/>
  <c r="AU54" i="1"/>
  <c r="BI54" i="1" s="1"/>
  <c r="AZ54" i="1"/>
  <c r="BD54" i="1"/>
  <c r="BN54" i="1" s="1"/>
  <c r="S74" i="1"/>
  <c r="AI74" i="1"/>
  <c r="AY74" i="1" s="1"/>
  <c r="AN74" i="1"/>
  <c r="AS74" i="1"/>
  <c r="AC75" i="1"/>
  <c r="AS75" i="1"/>
  <c r="AY75" i="1"/>
  <c r="BD75" i="1"/>
  <c r="BI75" i="1"/>
  <c r="BC85" i="1"/>
  <c r="BH85" i="1"/>
  <c r="Y86" i="1"/>
  <c r="AI86" i="1" s="1"/>
  <c r="BM86" i="1" s="1"/>
  <c r="AN86" i="1"/>
  <c r="BC86" i="1" s="1"/>
  <c r="AS86" i="1"/>
  <c r="AX86" i="1"/>
  <c r="AI87" i="1"/>
  <c r="AX87" i="1"/>
  <c r="BC87" i="1"/>
  <c r="BH87" i="1"/>
  <c r="BM87" i="1"/>
  <c r="AI88" i="1"/>
  <c r="AX88" i="1"/>
  <c r="BC88" i="1"/>
  <c r="BM88" i="1" s="1"/>
  <c r="BH88" i="1"/>
  <c r="AI89" i="1"/>
  <c r="AN89" i="1"/>
  <c r="BC89" i="1" s="1"/>
  <c r="AX89" i="1"/>
  <c r="BH89" i="1"/>
  <c r="BM89" i="1"/>
  <c r="AI90" i="1"/>
  <c r="AN90" i="1"/>
  <c r="AX90" i="1"/>
  <c r="BC90" i="1"/>
  <c r="BM90" i="1" s="1"/>
  <c r="BH90" i="1"/>
  <c r="AI91" i="1"/>
  <c r="AN91" i="1"/>
  <c r="AN105" i="1" s="1"/>
  <c r="BC105" i="1" s="1"/>
  <c r="BM105" i="1" s="1"/>
  <c r="AS91" i="1"/>
  <c r="BH91" i="1"/>
  <c r="AI92" i="1"/>
  <c r="AS92" i="1"/>
  <c r="BH92" i="1" s="1"/>
  <c r="AX92" i="1"/>
  <c r="BM92" i="1" s="1"/>
  <c r="AI93" i="1"/>
  <c r="AX93" i="1"/>
  <c r="BM93" i="1" s="1"/>
  <c r="BH93" i="1"/>
  <c r="AI95" i="1"/>
  <c r="AN95" i="1"/>
  <c r="AX95" i="1" s="1"/>
  <c r="AX102" i="1" s="1"/>
  <c r="BH95" i="1"/>
  <c r="AI96" i="1"/>
  <c r="AN96" i="1"/>
  <c r="AX96" i="1"/>
  <c r="BC96" i="1"/>
  <c r="BM96" i="1" s="1"/>
  <c r="BH96" i="1"/>
  <c r="AI97" i="1"/>
  <c r="AX97" i="1"/>
  <c r="BC97" i="1"/>
  <c r="BM97" i="1" s="1"/>
  <c r="BH97" i="1"/>
  <c r="AI98" i="1"/>
  <c r="AN98" i="1"/>
  <c r="AS98" i="1"/>
  <c r="AX98" i="1"/>
  <c r="BC98" i="1"/>
  <c r="BM98" i="1" s="1"/>
  <c r="BH98" i="1"/>
  <c r="AI99" i="1"/>
  <c r="AN99" i="1"/>
  <c r="AX99" i="1" s="1"/>
  <c r="BH99" i="1"/>
  <c r="AI100" i="1"/>
  <c r="AX100" i="1"/>
  <c r="BH100" i="1"/>
  <c r="AI103" i="1"/>
  <c r="AX104" i="1"/>
  <c r="BC104" i="1"/>
  <c r="BH104" i="1"/>
  <c r="BM104" i="1"/>
  <c r="AS105" i="1"/>
  <c r="BH105" i="1" s="1"/>
  <c r="AI106" i="1"/>
  <c r="AS106" i="1"/>
  <c r="BH106" i="1" s="1"/>
  <c r="BM106" i="1" s="1"/>
  <c r="AX106" i="1"/>
  <c r="BC106" i="1"/>
  <c r="AN108" i="1"/>
  <c r="AX108" i="1" s="1"/>
  <c r="BC108" i="1"/>
  <c r="BH108" i="1"/>
  <c r="BM108" i="1"/>
  <c r="AN109" i="1"/>
  <c r="AX109" i="1"/>
  <c r="BC109" i="1"/>
  <c r="BM109" i="1" s="1"/>
  <c r="BH109" i="1"/>
  <c r="AS110" i="1"/>
  <c r="BH110" i="1" s="1"/>
  <c r="BM110" i="1" s="1"/>
  <c r="AX110" i="1"/>
  <c r="BC110" i="1"/>
  <c r="AN111" i="1"/>
  <c r="BC111" i="1" s="1"/>
  <c r="BM111" i="1" s="1"/>
  <c r="AS111" i="1"/>
  <c r="AX111" i="1"/>
  <c r="BH111" i="1"/>
  <c r="BC112" i="1"/>
  <c r="BH112" i="1"/>
  <c r="AS113" i="1"/>
  <c r="AX113" i="1" s="1"/>
  <c r="BC113" i="1"/>
  <c r="AX114" i="1"/>
  <c r="BC114" i="1"/>
  <c r="BD74" i="1" l="1"/>
  <c r="BI74" i="1"/>
  <c r="AC74" i="1"/>
  <c r="BH86" i="1"/>
  <c r="AN103" i="1"/>
  <c r="BC91" i="1"/>
  <c r="BM91" i="1" s="1"/>
  <c r="BC95" i="1"/>
  <c r="BM95" i="1" s="1"/>
  <c r="AX91" i="1"/>
  <c r="AX105" i="1" s="1"/>
  <c r="BH113" i="1"/>
  <c r="BM113" i="1" s="1"/>
  <c r="AS102" i="1"/>
  <c r="BH102" i="1" s="1"/>
  <c r="AN102" i="1"/>
  <c r="BC102" i="1" s="1"/>
  <c r="BM102" i="1" s="1"/>
  <c r="AX103" i="1" l="1"/>
  <c r="BC103" i="1"/>
  <c r="BM103" i="1" s="1"/>
</calcChain>
</file>

<file path=xl/sharedStrings.xml><?xml version="1.0" encoding="utf-8"?>
<sst xmlns="http://schemas.openxmlformats.org/spreadsheetml/2006/main" count="326" uniqueCount="191">
  <si>
    <t>(Власне ім’я, ПРІЗВИЩЕ)</t>
  </si>
  <si>
    <t>(підпис)</t>
  </si>
  <si>
    <t>Олена ШКЛЯРЕВСЬКА</t>
  </si>
  <si>
    <t xml:space="preserve"> Завідувач фінансовим сектором</t>
  </si>
  <si>
    <t>Василь ГОЛОВАТЮК</t>
  </si>
  <si>
    <t>Начальник управління молоді та спорту</t>
  </si>
  <si>
    <t>*** Зазначаються пояснення щодо причин розбіжностей між фактичними та затвердженими результативними показниками.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</si>
  <si>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</si>
  <si>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 Зазначаються всі напрями використання бюджетних коштів, затверджені у паспорті бюджетної програми</t>
  </si>
  <si>
    <t>Бюджетна програма 1115031 "Утримання та навчально-тренувальна робота комунальних дитячо-юнацьких спортивних шкіл" виконана за 2023 рік</t>
  </si>
  <si>
    <t>10. Узагальнений висновок про виконання бюджетної програми.</t>
  </si>
  <si>
    <t>У результаті реалізації бюджетної програми головним розпорядником бюджетних коштів забезпечено належне виконання результативних показників, націлених на досягнення мети, а саме: 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</si>
  <si>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 xml:space="preserve"> 9.3. Аналіз стану виконання результативних показників</t>
  </si>
  <si>
    <t xml:space="preserve">розбіжність між фактичними та затвердженими результативними показниками в сумі 8 відс. пояснюється перенесенням виконання робіт на 2024 рік
</t>
  </si>
  <si>
    <t>рівень завершення робіт по об’єкту «Реконструкція футбольного поля під штучним покриттям Хмельницької дитячо-юнацької спортивної школи № 1 по вул. Спортивній, 17 в м. Хмельницькому»</t>
  </si>
  <si>
    <t xml:space="preserve"> розбіжність між фактичними та затвердженими результативними показниками в сумі 8 відс. пояснюється  зменшенням кількості спортивних заходів в умовах воєнного стану
</t>
  </si>
  <si>
    <t>динаміка кількості учнів комунальної дитячо-юнацької спортивної школи, які здобули призові місця в регіональних спортивних змаганнях в порівнянні з минулим роком</t>
  </si>
  <si>
    <t xml:space="preserve">розбіжність між фактичними та затвердженими результативними показниками в сумі 5 відс. пояснюється  зменшенням кількості спортивних заходів, за результатами яких привласнюють відповідні звання та розряди
</t>
  </si>
  <si>
    <t>відс</t>
  </si>
  <si>
    <t>динаміка кількості підготовлених у комунальних ДЮСШ майстрів спорту України/кандидатів у майстри спорту України; спортсменів-розрядників в порівнянні з минулим роком</t>
  </si>
  <si>
    <t>якості</t>
  </si>
  <si>
    <t xml:space="preserve">розбіжність між фактичними та затвердженими результативними показниками в сумі 298 грн виникла за рахунок зменшення обсягу витрат на придбання спортивного інвентаря та кількості придбаного малоцінного спортивного обладнання та інвентарю для комунальних дитячо-юнацьких спортивних шкіл
</t>
  </si>
  <si>
    <t>середня вартість одиниці придбаного малоцінного спортивного обладнання та інвентарю для комунальних дитячо-юнацьких спортивних шкіл</t>
  </si>
  <si>
    <t>розбіжність між фактичними та затвердженими результативними показниками в сумі 219 грн виникла за рахунок зменшення об'єму виконаних робіт.</t>
  </si>
  <si>
    <t>грн</t>
  </si>
  <si>
    <t>середні витрати на 1 м кв виконання робіт по реконструкції футбольного поля</t>
  </si>
  <si>
    <t>ефективності</t>
  </si>
  <si>
    <t xml:space="preserve">розбіжність між фактичними та затвердженими результативними показниками в сумі 242 од. виникла у зв'язку із дотриманням вимог Постанови КМУ від 9 червня  2021 року №590  “Про затвердження Порядку виконання повноважень Державною казначейською службою в особливому режимі в умовах воєнного стану”
</t>
  </si>
  <si>
    <t>кількість придбаного малоцінного спортивного обладнання та інвентарю для комунальних дитячо-юнацьких спортивних шкіл</t>
  </si>
  <si>
    <t xml:space="preserve">розбіжність між фактичними та затвердженими результативними показниками в сумі 61 од. за рахунок зменшення кількості регіональних спортивних змагань в умовах воєнного стану
</t>
  </si>
  <si>
    <t>кількість учнів, що взяли участь у регіональних спортивних змаганнях</t>
  </si>
  <si>
    <t xml:space="preserve">розбіжність між фактичними та затвердженими результативними показниками в сумі 43 од. пояснюється зменшенням кількості тренерів – викладачів, та відповідно зменшення загальної кількості груп початкової підготовки. Також діти виїхали за кордон для захисту власного життя та здоров’я в умовах воєнного стану.
</t>
  </si>
  <si>
    <t>кількість</t>
  </si>
  <si>
    <t>кількість учнів комунальних дитячо-юнацьких спортивних шкіл, в т.ч.</t>
  </si>
  <si>
    <t>продукту</t>
  </si>
  <si>
    <t>розбіжність між фактичними та затвердженими результативними показниками в сумі 1 024 762 грн у зв'язку із дотриманням вимог Постанови КМУ від 9 червня 2021 року №590  “Про затвердження Порядку виконання повноважень Державною казначейською службою в особливому режимі в умовах воєнного стану”</t>
  </si>
  <si>
    <t>обсяг витрат на придбання спортивного інвентаря</t>
  </si>
  <si>
    <t xml:space="preserve">розбіжність між фактичними та затвердженими результативними показниками в сумі  1,7 од. за рахунок звільнення тренерів-викладачів ДЮСШ
</t>
  </si>
  <si>
    <t>од.</t>
  </si>
  <si>
    <t>у тому числі тренерів</t>
  </si>
  <si>
    <t xml:space="preserve">розбіжність між фактичними та затвердженими результативними показниками в сумі 7,36 од. за рахунок звільнення тренерів-викладачів та обслуговуючого персоналу ДЮСШ.
</t>
  </si>
  <si>
    <t xml:space="preserve">штатна чисельність працівників комунальних дитячо-юнацьких спортивних шкіл, видатки на утримання яких здійснюються з бюджету  </t>
  </si>
  <si>
    <t xml:space="preserve">розбіжність між фактичними та затвердженими результативними показниками в сумі 2 916 086 грн, в т.ч.:                                                                                                                                                                        -по загальному фонду - 937 718 грн: КЕКВ 2111 – 25152 грн (економія коштів за рахунок лікарняних листків, надання відпусток без збереження заробітної плати, звільнення працівників); КЕКВ 2120 – 144 353 грн (економія коштів за рахунок нарахувань на ФОП особам з інвалідністю, лікарняних листів); КЕКВ 2210 – 914 грн (економія коштів за рахунок зміни цінової політики); КЕКВ 2240 – 257 345 грн (в зв'язку з дотриманням  Постанови КМУ від 9 червня  2021р № 590 “Про затвердження Порядку виконання повноважень Державною казначейською службою в особливому режимі в умовах воєнного стану); КЕКВ 2250- 37 780 грн (економія коштів на відрядження тренерів-викладачів по причині відсутності участі у спортивних заходах,  в зв’язку військовими діями на території України); КЕКВ 2271 – 68 484 грн (економія коштів в зв’язку початком опалювального сезону в листопаді 2023 року та теплими погодними умовами, як наслідок, подача тепла надавалася у меншому об’єму, ніж планувалося); КЕКВ 2272 – 29 322 грн (економія виникла за рахунок споживання холодної води та стоків (зменшення спортивних заходів); КЕКВ 2273 – 261 148 грн (економія коштів виникла за рахунок споживання електричної енергії (зменшення спортивних заходів внаслідок військових дій на території України, обмежувальні заходи);  КЕКВ 2274 – 104 780 грн (економія коштів в зв'язку із меншим споживанням природного газу, яким сприяли теплі погодні умови); КЕКВ 2275 – 1 593 грн (економія коштів; КЕКВ 2282 – 4 396 грн (економія коштів в зв’язку із зменшенням вартості навчання керівників); КЕКВ 2800 – 1 542 грн (економія коштів);
-по спеціальному фонду - 1 978 368 грн не освоєні кошти по бюджету розвитку в сумі: коригування проєктно-кошторисної документації на об’єкт:"Реконструкція футбольного поля під штучним покриттям Хмельницької дитячо-юбнацької спортивної школи №1 по вул. Спортивній,17  в м.Хмельницькому", в т.ч.експертиза) виникли між касовими видатками та затвердженими у паспорті бюджетної програми в сумі - 4 989 грн в т.ч.:  КЕКВ 3142 відхилення в сумі - 4 989 грн  по даному об’єкту, у зв’язку із розробкою нового розділу "Інженерно-технічні заходи цивільного захисту"; завершення робіт по об’єкту: "Реконструкція футбольного поля під штучним покриттям Хмельницької дитячо-юбнацької спортивної школи №1 по вул. Спортивній,17  в м.Хмельницькому"виникли між касовими видатками та затвердженими у паспорті бюджетної програми в сумі 1 670 041 грн,у зв’язку із перенесенням виконання робіт на 2024 рік; придбання професійного спортивного човна каноє "Plastex" на суму та 105 500 грн та спортивних човнів 3 од. в сумі 209 790 грн (економія коштів в суму 29 810 грн згідно тендерної документації); не виконане коригування проектно-кошторисної документації виготовленної  на об'єкт "Капітальний ремонт даху спортивного комплексу по вул. Спортивній, 16, в м. Хмельницькому" та експертиза на суму 25 408 грн у зв’язку із тим що, проєкт виготовлений в скороченій формі 2021 рік (червень) за дефектним актом, та не внесений до реєстру будівельної діяльності, що в свою чергу не дає можливості для проведення експертизи проекту та отримання дозволу на початок будівельних робіт; економія коштів в сумі 44 023 грн по виготовленню проєктно-кошторисної документації та початок ремонтних робіт на об’єкт: "Капітальний ремонт систем вентиляції нежитлового приміщення площею 840,8 м.кв. по вул. Проскурівській, 66 у м. Хмельницький та проведення експертизи для виконання заходів і завдань місцевої програми розвитку фізичної культури і спорту"; у зв’язку із поставкою товару не в повному обсязі та з порушенням термінів доставки, що унеможливило заміну на якісний товар, було відмовлено від придбання вуличного боксерського рингу з навісом вартістю 577 000 грн.                                                                                                                                                                       </t>
  </si>
  <si>
    <t>обсяг витрат на утримання комунальних дитячо-юнацьких спортивних шкіл</t>
  </si>
  <si>
    <t>розбіжність між фактичними та затвердженими результативними показниками в сумі 1 од. пояснюється припиненням ХДЮСШ №2 шляхом приєднання до ХДЮСШ №3 згідно рішення позачергової шостої сесії Хмельницької міської ради від 09.06.2021 року №4</t>
  </si>
  <si>
    <t>кількість комунальних дитячо-юнацьких спортивних шкіл</t>
  </si>
  <si>
    <t>s5.9</t>
  </si>
  <si>
    <t>затрат</t>
  </si>
  <si>
    <t>p5.9</t>
  </si>
  <si>
    <t>name_poj</t>
  </si>
  <si>
    <t>od_vim</t>
  </si>
  <si>
    <t>name</t>
  </si>
  <si>
    <t>zp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</si>
  <si>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</si>
  <si>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</si>
  <si>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</si>
  <si>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№ з/п</t>
  </si>
  <si>
    <t xml:space="preserve">  9.2. Пояснення щодо причин розбіжностей між фактичними та затвердженими результативними показниками***</t>
  </si>
  <si>
    <t xml:space="preserve"> розрахунок</t>
  </si>
  <si>
    <t>відс.</t>
  </si>
  <si>
    <t>рівень готовності виконання робіт проведення капітального ремонту даху нежитлового приміщення площею 840,8 м.кв. по вул. Проскурівській, 66 у м. Хмельницькому та проведення експертизи для підготовки до опалювального сезону та заходи з енергозбереження (коригування).</t>
  </si>
  <si>
    <t>рівень погашення кредиторської заборгованості за 2022 рік</t>
  </si>
  <si>
    <t>відсоток захищених статей видатків в структурі загальних обсягів видатків</t>
  </si>
  <si>
    <t>динаміка зростання власних коштів до показника попереднього року</t>
  </si>
  <si>
    <t/>
  </si>
  <si>
    <t>розрахунок</t>
  </si>
  <si>
    <t>середні витрати на 1 м²  виконання робіт по реконструкції футбольного поля</t>
  </si>
  <si>
    <t>середня вартість одиниці придбаного спортивного обладнання та інвентарю для комунальних дитячо-юнацьких спортивних шкіл</t>
  </si>
  <si>
    <t>середньомісячна заробітна плата працівника дитячо-юнацької спортивної школи</t>
  </si>
  <si>
    <t>середні витрати на оздоровлення однієї дитини у літніх спортивно-оздоровчих таборах з денним перебуванням</t>
  </si>
  <si>
    <t xml:space="preserve">          розрахунок</t>
  </si>
  <si>
    <t>середні витрати на утримання одного учня комунальної дитячо-юнацької спортивної школи</t>
  </si>
  <si>
    <t>проєктно-кошторисна документація</t>
  </si>
  <si>
    <t>м²</t>
  </si>
  <si>
    <t>площа футбольного поля, на якому проводиться роботи з реконструкції</t>
  </si>
  <si>
    <t>розрахунки до кошторису</t>
  </si>
  <si>
    <t xml:space="preserve">кількість дітей, яких планується оздоровити у літніх спортивно-оздоровчих таборах з денним перебуванням </t>
  </si>
  <si>
    <t>кількість придбаного спортивного обладнання та інвентарю для комунальних дитячо-юнацьких спортивних шкіл</t>
  </si>
  <si>
    <t xml:space="preserve">     журнал обліку_x000D_
          змагань</t>
  </si>
  <si>
    <t>кількість учнів, що взяли участь у регіональних спортивних змаганнях, осіб</t>
  </si>
  <si>
    <t>кількість учнів комунальних дитячо-юнацьких спортивних шкіл,в т.ч.</t>
  </si>
  <si>
    <t>кошторис</t>
  </si>
  <si>
    <t>обсяг витрат по об'єкту:  Капітального ремонту систем вентиляції нежитлового приміщення площею 840,8 м.кв. по вул. Проскурівській, 66 у м. Хмельницький та проведення експертизи для виконання заходів і завдань державної та місцевих програм розвитку фізичної культури і спорту"</t>
  </si>
  <si>
    <t>обсяг витрат по об'єкту "Реконструкція футбольного поля під штучним покриттям Хмельницької дитячо-юнацької спортивної школи №1 по вул.Спортивній,17 в м. Хмельницькому" ( в тому числі коригування проєктно-кошторисної документації)</t>
  </si>
  <si>
    <t xml:space="preserve">        кошторис</t>
  </si>
  <si>
    <t>тарифікаційні списки</t>
  </si>
  <si>
    <t>штатний розпис, тарификація</t>
  </si>
  <si>
    <t>зведені кошториси</t>
  </si>
  <si>
    <t>обсяг витрат на оздоровлення дітей у літніх спортивно-оздоровчих таборахз денним перебуванням</t>
  </si>
  <si>
    <t>обсяг видатків на погашення кредиторської заборгованості за 2022 рік</t>
  </si>
  <si>
    <t xml:space="preserve">обсяг витрат на утримання комунальних дитячо-юнацьких спортивних шкіл </t>
  </si>
  <si>
    <t>зведення планів по мережі, штатах</t>
  </si>
  <si>
    <t xml:space="preserve">кількість комунальних дитячо-юнацьких спортивних шкіл </t>
  </si>
  <si>
    <t>s5.7</t>
  </si>
  <si>
    <t>p5.7</t>
  </si>
  <si>
    <t>formula=RC[-10]+RC[-5]</t>
  </si>
  <si>
    <t>formula=RC[-15]-RC[-30]</t>
  </si>
  <si>
    <t>z2</t>
  </si>
  <si>
    <t>pvz2</t>
  </si>
  <si>
    <t>pvz1</t>
  </si>
  <si>
    <t>z1</t>
  </si>
  <si>
    <t>s2</t>
  </si>
  <si>
    <t>pz2</t>
  </si>
  <si>
    <t>dger_inf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</si>
  <si>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</si>
  <si>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</si>
  <si>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</si>
  <si>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</si>
  <si>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</si>
  <si>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</si>
  <si>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</si>
  <si>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 xml:space="preserve">  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</si>
  <si>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</si>
  <si>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</si>
  <si>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s5.6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</si>
  <si>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</si>
  <si>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p5.6</t>
  </si>
  <si>
    <t>formula=RC[-16]-RC[-32]</t>
  </si>
  <si>
    <t>pvs2</t>
  </si>
  <si>
    <t>ps2</t>
  </si>
  <si>
    <t>npp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</si>
  <si>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</si>
  <si>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</si>
  <si>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</si>
  <si>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</si>
  <si>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p5.8</t>
  </si>
  <si>
    <t>відхилення обсягів касових видатків (наданих кредитів з бюджету) за напрямом «Виготовлення проєктно-кошторисної документації на реконструкцію спортивних об’єктів на території Хмельницької дитячо-юнацької спортивної школи №4 по вул. Паркова, 4 у м. Хмельницький»  від обсягів, затверджених у паспорті бюджетної програми на суму 200 000 грн (в зв'язку з дотриманням  Постанови КМУ від 9 червня  2021 р №590 “Про затвердження Порядку виконання повноважень Державною казначейською службою в особливому режимі в умовах воєнного стану”)</t>
  </si>
  <si>
    <t xml:space="preserve">відхилення обсягів касових видатків (наданих кредитів з бюджету) за напрямом «Капітальний ремонт даху спортивного комплексу по вул. Спортивній, 16 в м. Хмельницький» від обсягів, затверджених у паспорті бюджетної програми на суму 300 000 грн (в зв'язку з дотриманням  Постанови КМУ від 9 червня  2021 р №590 “Про затвердження Порядку виконання повноважень Державною казначейською службою в особливому режимі в умовах воєнного стану”)                                                                            </t>
  </si>
  <si>
    <t xml:space="preserve">відхилення обсягів касових видатків (наданих кредитів з бюджету) за напрямом «Капітальний ремонт баскетбольного майданчику в парку Франка за адресою вул. Проскурівська, 66 в м. Хмельницький» від обсягів, затверджених у паспорті бюджетної програми на суму 500 000 грн (в зв'язку з дотриманням  Постанови КМУ від 9 червня  2021 р №590 “Про затвердження Порядку виконання повноважень Державною казначейською службою в особливому режимі в умовах воєнного стану”)                          </t>
  </si>
  <si>
    <t xml:space="preserve">відхилення обсягів касових видатків (наданих кредитів з бюджету) за напрямом «Продовження реконструкції футбольного поля під штучним покриттям Хмельницької дитячо-юнацької спортивної школи №1 по вул. Спортивній, 17 в м. Хмельницький" від обсягів, затверджених у паспорті бюджетної програми на суму 70 130 грн (роботи були призупинені у зв’язку із обмежувальними заходами на період воєнного стану на території нашої держави)                                                                                                          </t>
  </si>
  <si>
    <t xml:space="preserve">відхилення обсягів касових видатків (наданих кредитів з бюджету) за напрямом «Оновлення матеріально-технічної бази ДЮСШ» від обсягів, затверджених у паспорті бюджетної програми на суму 55 395 грн (в зв'язку з дотриманням  Постанови КМУ від 9 червня  2021 р №590 “Про затвердження Порядку виконання повноважень Державною казначейською службою в особливому режимі в умовах воєнного стану”)                                                                                                                                               </t>
  </si>
  <si>
    <r>
      <t xml:space="preserve">Відхилення обсягів касових видатків (наданих кредитів з бюджету) від обсягів, затверджених у паспорті бюджетної програми всього на суму 2 916 086 грн, в т.ч.:                                                                                                                                                                        -по </t>
    </r>
    <r>
      <rPr>
        <b/>
        <sz val="10"/>
        <rFont val="Times New Roman"/>
        <family val="1"/>
        <charset val="204"/>
      </rPr>
      <t>загальному фонду - 937 718 грн:</t>
    </r>
    <r>
      <rPr>
        <sz val="10"/>
        <rFont val="Times New Roman"/>
        <family val="1"/>
      </rPr>
      <t xml:space="preserve"> КЕКВ 2111 – 25152 грн (економія коштів за рахунок лікарняних листків, надання відпусток без збереження заробітної плати, звільнення працівників); КЕКВ 2120 – 144 353 грн (економія коштів за рахунок нарахувань на ФОП особам з інвалідністю, лікарняних листів); КЕКВ 2210 – 914 грн (економія коштів за рахунок зміни цінової політики); КЕКВ 2240 – 257 345 грн (в зв'язку з дотриманням  Постанови КМУ від 9 червня  2021р № 590 “Про затвердження Порядку виконання повноважень Державною казначейською службою в особливому режимі в умовах воєнного стану); КЕКВ 2250- 37 780 грн (економія коштів на відрядження тренерів-викладачів по причині відсутності участі у спортивних заходах,  в зв’язку військовими діями на території України); КЕКВ 2271 – 68 484 грн (економія коштів в зв’язку початком опалювального сезону в листопаді 2023 року та теплими погодними умовами, як наслідок, подача тепла надавалася у меншому об’єму, ніж планувалося); КЕКВ 2272 – 29 322 грн (економія виникла за рахунок споживання холодної води та стоків (зменшення спортивних заходів); КЕКВ 2273 – 261 148 грн (економія коштів виникла за рахунок споживання електричної енергії (зменшення спортивних заходів внаслідок військових дій на території України);  КЕКВ 2274 – 104 780 грн (економія коштів в зв'язку із меншим споживанням природного газу, яким сприяли теплі погодні умови); КЕКВ 2275 – 1 593 грн (економія коштів); КЕКВ 2282 – 4 396 грн (економія коштів); КЕКВ 2800 – 1 542 грн (економія коштів);
-</t>
    </r>
    <r>
      <rPr>
        <b/>
        <sz val="10"/>
        <rFont val="Times New Roman"/>
        <family val="1"/>
        <charset val="204"/>
      </rPr>
      <t xml:space="preserve">по спеціальному фонду - 1 978 368 грн </t>
    </r>
    <r>
      <rPr>
        <sz val="10"/>
        <rFont val="Times New Roman"/>
        <family val="1"/>
      </rPr>
      <t>не освоєні кошти по бюджету розвитку в сумі: коригування проєктно-кошторисної документації на об’єкт:"Реконструкція футбольного поля під штучним покриттям Хмельницької дитячо-юбнацької спортивної школи №1 по вул. Спортивній,17  в м.Хмельницькому", в т.ч.експертиза) виникли між касовими видатками та затвердженими у паспорті бюджетної програми в сумі - 4 989 грн в т.ч.:  КЕКВ 3142 відхилення в сумі - 4 989 грн  по даному об’єкту, у зв’язку із розробкою нового розділу "Інженерно-технічні заходи цивільного захисту"; завершення робіт по об’єкту: "Реконструкція футбольного поля під штучним покриттям Хмельницької дитячо-юбнацької спортивної школи №1 по вул. Спортивній,17  в м.Хмельницькому"виникли між касовими видатками та затвердженими у паспорті бюджетної програми в сумі 1 670 041 грн у зв’язку із перенесенням виконання робіт на 2024 рік; придбання професійного спортивного човна каноє "Plastex" на суму та 105 500 грн та спортивних човнів 3 од. в сумі 209 790 грн (економія коштів в суму 29 810 грн згідно тендерної документації); не виконане коригування проектно-кошторисної документації виготовленної  на об'єкт "Капітальний ремонт даху спортивного комплексу по вул. Спортивній, 16, в м. Хмельницькому" та експертиза на суму 25 408 грн у зв’язку із тим що, проєкт виготовлений в скороченій формі 2021 рік (червень) за дефектним актом, та не внесений до реєстру будівельної діяльності, що в свою чергу не дає можливості для проведення експертизи проекту та отримання дозволу на початок будівельних робіт; економія коштів в сумі 44 023 грн по виготовленню проєктно-кошторисної документації та початок ремонтних робіт на об’єкт: "Капітальний ремонт систем вентиляції нежитлового приміщення площею 840,8 м.кв. по вул. Проскурівській, 66 у м. Хмельницький та проведення експертизи для виконання заходів і завдань місцевої програми розвитку фізичної культури і спорту"; у зв’язку із поставкою товару не в повному обсязі та з порушенням термінів доставки, що унеможливило заміну на якісний товар, було відмовлено від придбання вуличного боксерського рингу з навісом вартістю 577 000 грн.</t>
    </r>
  </si>
  <si>
    <t>Пояснення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</si>
  <si>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</si>
  <si>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УСЬОГО</t>
  </si>
  <si>
    <t>Погашення кредиторської заборгованості за 2022 рік</t>
  </si>
  <si>
    <t xml:space="preserve">Виготовлення проєктно-кошторисної документації, проведення експертизи та початок робіт на «Капітальний ремонт систем вентиляції нежитлового приміщення площею 840,8 м. кв. по вул. Проскурівській, 66 у м. Хмельницький» </t>
  </si>
  <si>
    <t>Капітальний ремонт даху нежитлового приміщення площею 840,8 м. кв. по вул. Проскурівській, 66 у м. Хмельницькому та проведення експертизи для підготовки до опалювального сезону та заходи з енергозбереження (коригування)</t>
  </si>
  <si>
    <t xml:space="preserve">Коригування проєктно-кошторисної документації на «Капітальний ремонт даху нежитлового приміщення площею 840,8 м. кв. по вул. Проскурівській, 66 у м. Хмельницькому та проведення експертизи для підготовки до опалювального сезону та заходи з енергозбереження» </t>
  </si>
  <si>
    <t>Завершення робіт по об’єкту «Реконструкція футбольного поля під штучним покриттям Хмельницької дитячо-юнацької спортивної школи № 1 по вул. Спортивній, 17 в м. Хмельницькому»</t>
  </si>
  <si>
    <t xml:space="preserve"> Коригування проектно-кошторисної документації на об'єкт "Капітальний ремонт даху спортивного комплексу по вул. Спортивній, 16, в м. Хмельницький" та експертиза</t>
  </si>
  <si>
    <t>Виготовлення проєктно-кошторисної документації на капітальний ремонт даху нежитлового приміщення площею 840,8 м.кв. по вул. Проскурівській, 66 у м. Хмельницькому та проведення експертизи для підготовки до опалювального сезону та заходи з енергозбереження</t>
  </si>
  <si>
    <t>Коригування проєктно-кошторисної  документації на об’єкт: Реконструкція футбольного поля під штучним покриттям Хмельницької дитячо-юнацької спортивної школи № 1 по вул.Спортивній,17 в м. Хмельницькому, в т.ч. експертиза.</t>
  </si>
  <si>
    <t>Оновлення матеріально-технічної бази ДЮСШ</t>
  </si>
  <si>
    <t>s5.5</t>
  </si>
  <si>
    <t>Створення належних умов для функціонування ДЮСШ</t>
  </si>
  <si>
    <t>p5.5</t>
  </si>
  <si>
    <t>formula=RC[-14]-RC[-29]</t>
  </si>
  <si>
    <t xml:space="preserve"> усього</t>
  </si>
  <si>
    <t>Напрями використання бюджетних коштів*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</si>
  <si>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</si>
  <si>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>7. Видатки (надані кредити з бюджету) та напрями використання бюджетних коштів за бюджетною програмою:</t>
  </si>
  <si>
    <t>Підготовка спортивного резерву та підвищення рівня фізичної підготовленості дітей дитячо-юнацькими спортивними школами</t>
  </si>
  <si>
    <t>s5.3</t>
  </si>
  <si>
    <t>підготовка спортивного резерву та підвищення рівня фізичної підготовленості дітей дитячо-юнацькими спортивними школами</t>
  </si>
  <si>
    <t>p5.3</t>
  </si>
  <si>
    <t>Завдання</t>
  </si>
  <si>
    <t>6. Завдання бюджетної програми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</si>
  <si>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</si>
  <si>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5. Мета бюджетної програми</t>
  </si>
  <si>
    <t>s5.2</t>
  </si>
  <si>
    <t>утримання та навчально-тренувальна робота комунальних дитячо-юнацьких спортивних шкіл</t>
  </si>
  <si>
    <t>p5.2</t>
  </si>
  <si>
    <t>Ціль державної політики</t>
  </si>
  <si>
    <t>N з/п</t>
  </si>
  <si>
    <t>4. Цілі державної політики, на досягнення яких спрямовано реалізацію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</si>
  <si>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</si>
  <si>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</si>
  <si>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</si>
  <si>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</si>
  <si>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</si>
  <si>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</si>
  <si>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Утримання та навчально-тренувальна робота комунальних дитячо-юнацьких спортивних шкіл</t>
  </si>
  <si>
    <t>0810</t>
  </si>
  <si>
    <t>5031</t>
  </si>
  <si>
    <t>1115031</t>
  </si>
  <si>
    <t>3.</t>
  </si>
  <si>
    <t>(код за ЄДРПОУ)</t>
  </si>
  <si>
    <t xml:space="preserve">(найменування відповідального виконавця)                        </t>
  </si>
  <si>
    <t>22771264</t>
  </si>
  <si>
    <t>Управлiння молодi та спорту Хмельницької мiської ради</t>
  </si>
  <si>
    <t>1110000</t>
  </si>
  <si>
    <t>2.</t>
  </si>
  <si>
    <t xml:space="preserve">(найменування головного розпорядника коштів місцевого бюджету)                        </t>
  </si>
  <si>
    <t>Управління молоді та спорту Хмельницької міської ради</t>
  </si>
  <si>
    <t>1100000</t>
  </si>
  <si>
    <t>1.</t>
  </si>
  <si>
    <t>місцевого бюджету за 2023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</si>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</sst>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0" applyNumberFormat="1" applyFont="1"/>
    <xf numFmtId="0" fontId="10" fillId="0" borderId="0" xfId="0" applyNumberFormat="1" applyFont="1" applyBorder="1"/>
    <xf numFmtId="0" fontId="4" fillId="0" borderId="0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 shrinkToFit="1"/>
    </xf>
    <xf numFmtId="0" fontId="0" fillId="0" borderId="4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left" vertical="center" wrapText="1" shrinkToFi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left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left" vertical="center" wrapText="1" shrinkToFit="1"/>
    </xf>
    <xf numFmtId="0" fontId="12" fillId="0" borderId="4" xfId="0" applyNumberFormat="1" applyFont="1" applyBorder="1" applyAlignment="1">
      <alignment horizontal="left" vertical="center" wrapText="1" shrinkToFit="1"/>
    </xf>
    <xf numFmtId="0" fontId="10" fillId="0" borderId="4" xfId="0" applyNumberFormat="1" applyFont="1" applyBorder="1" applyAlignment="1">
      <alignment horizontal="left" vertical="center" wrapText="1" shrinkToFit="1"/>
    </xf>
    <xf numFmtId="0" fontId="10" fillId="0" borderId="5" xfId="0" applyNumberFormat="1" applyFont="1" applyBorder="1" applyAlignment="1">
      <alignment horizontal="left" vertical="center" wrapText="1" shrinkToFit="1"/>
    </xf>
    <xf numFmtId="0" fontId="10" fillId="0" borderId="8" xfId="0" applyNumberFormat="1" applyFont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left" vertical="center" wrapText="1" shrinkToFi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left" vertical="center" wrapText="1"/>
    </xf>
    <xf numFmtId="0" fontId="13" fillId="0" borderId="4" xfId="0" applyNumberFormat="1" applyFont="1" applyBorder="1" applyAlignment="1">
      <alignment horizontal="left" vertical="center" wrapText="1"/>
    </xf>
    <xf numFmtId="0" fontId="13" fillId="0" borderId="5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 shrinkToFit="1"/>
    </xf>
    <xf numFmtId="0" fontId="11" fillId="0" borderId="3" xfId="0" applyNumberFormat="1" applyFont="1" applyBorder="1" applyAlignment="1">
      <alignment horizontal="left" vertical="center" wrapText="1"/>
    </xf>
    <xf numFmtId="0" fontId="11" fillId="0" borderId="4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10" fillId="0" borderId="4" xfId="0" applyNumberFormat="1" applyFont="1" applyBorder="1" applyAlignment="1">
      <alignment horizontal="left" vertical="center" wrapText="1"/>
    </xf>
    <xf numFmtId="0" fontId="10" fillId="0" borderId="5" xfId="0" applyNumberFormat="1" applyFont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/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1" fillId="0" borderId="0" xfId="0" applyNumberFormat="1" applyFont="1"/>
    <xf numFmtId="0" fontId="11" fillId="0" borderId="0" xfId="0" applyNumberFormat="1" applyFont="1" applyBorder="1"/>
    <xf numFmtId="0" fontId="11" fillId="0" borderId="0" xfId="0" applyNumberFormat="1" applyFont="1" applyBorder="1" applyAlignment="1">
      <alignment vertical="center" wrapText="1"/>
    </xf>
    <xf numFmtId="0" fontId="11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/>
    <xf numFmtId="4" fontId="12" fillId="0" borderId="3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5" fillId="0" borderId="0" xfId="0" applyFont="1" applyBorder="1" applyAlignment="1"/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11" fillId="0" borderId="0" xfId="0" applyFont="1" applyBorder="1" applyAlignment="1"/>
    <xf numFmtId="0" fontId="8" fillId="0" borderId="2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left" vertical="center" wrapText="1" shrinkToFi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5" xfId="0" applyFont="1" applyBorder="1" applyAlignment="1">
      <alignment horizontal="left" vertical="center" wrapText="1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3" fontId="17" fillId="2" borderId="4" xfId="0" applyNumberFormat="1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left" vertical="center" wrapText="1"/>
    </xf>
    <xf numFmtId="0" fontId="17" fillId="0" borderId="4" xfId="0" applyNumberFormat="1" applyFont="1" applyBorder="1" applyAlignment="1">
      <alignment horizontal="left" vertical="center" wrapText="1"/>
    </xf>
    <xf numFmtId="0" fontId="17" fillId="0" borderId="5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left" vertical="center" wrapText="1"/>
    </xf>
    <xf numFmtId="0" fontId="16" fillId="0" borderId="4" xfId="0" applyNumberFormat="1" applyFont="1" applyBorder="1" applyAlignment="1">
      <alignment horizontal="left" vertical="center" wrapText="1"/>
    </xf>
    <xf numFmtId="0" fontId="16" fillId="0" borderId="5" xfId="0" applyNumberFormat="1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20" fillId="0" borderId="2" xfId="0" quotePrefix="1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0" fillId="0" borderId="0" xfId="0" applyFont="1"/>
    <xf numFmtId="0" fontId="2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3" fillId="0" borderId="0" xfId="0" applyFont="1" applyAlignment="1">
      <alignment vertical="center" wrapText="1"/>
    </xf>
  </cellXfs>
  <cellStyles count="1">
    <cellStyle name="Звичайний" xfId="0" builtinId="0"/>
  </cellStyles>
  <dxfs count="7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54"/>
  <sheetViews>
    <sheetView tabSelected="1" topLeftCell="A2" zoomScaleNormal="100" workbookViewId="0">
      <selection activeCell="A29" sqref="A29:BL29"/>
    </sheetView>
  </sheetViews>
  <sheetFormatPr defaultColWidth="9.140625" defaultRowHeight="12.75" x14ac:dyDescent="0.2"/>
  <cols>
    <col min="1" max="1" width="3.28515625" style="1" customWidth="1"/>
    <col min="2" max="2" width="1.5703125" style="1" customWidth="1"/>
    <col min="3" max="8" width="2.85546875" style="1" customWidth="1"/>
    <col min="9" max="9" width="15.140625" style="1" customWidth="1"/>
    <col min="10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239" t="s">
        <v>190</v>
      </c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</row>
    <row r="3" spans="1:64" ht="9" customHeight="1" x14ac:dyDescent="0.2"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</row>
    <row r="4" spans="1:64" ht="15.75" customHeight="1" x14ac:dyDescent="0.2"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</row>
    <row r="5" spans="1:64" ht="15.75" customHeight="1" x14ac:dyDescent="0.2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</row>
    <row r="6" spans="1:64" ht="15.75" customHeight="1" x14ac:dyDescent="0.2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</row>
    <row r="7" spans="1:64" ht="9.75" hidden="1" customHeight="1" x14ac:dyDescent="0.2">
      <c r="A7" s="238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</row>
    <row r="8" spans="1:64" ht="9.75" hidden="1" customHeight="1" x14ac:dyDescent="0.2">
      <c r="A8" s="238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</row>
    <row r="9" spans="1:64" ht="8.25" hidden="1" customHeight="1" x14ac:dyDescent="0.2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</row>
    <row r="10" spans="1:64" ht="15.75" x14ac:dyDescent="0.2">
      <c r="A10" s="237" t="s">
        <v>189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</row>
    <row r="11" spans="1:64" ht="15.75" customHeight="1" x14ac:dyDescent="0.2">
      <c r="A11" s="237" t="s">
        <v>188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</row>
    <row r="12" spans="1:64" ht="18" customHeight="1" x14ac:dyDescent="0.2">
      <c r="A12" s="237" t="s">
        <v>187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</row>
    <row r="13" spans="1:64" ht="6" customHeight="1" x14ac:dyDescent="0.2">
      <c r="A13" s="236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</row>
    <row r="14" spans="1:64" ht="27.95" customHeight="1" x14ac:dyDescent="0.2">
      <c r="A14" s="220" t="s">
        <v>186</v>
      </c>
      <c r="B14" s="227" t="s">
        <v>185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31"/>
      <c r="N14" s="230" t="s">
        <v>184</v>
      </c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8"/>
      <c r="AU14" s="227" t="s">
        <v>179</v>
      </c>
      <c r="AV14" s="226"/>
      <c r="AW14" s="226"/>
      <c r="AX14" s="226"/>
      <c r="AY14" s="226"/>
      <c r="AZ14" s="226"/>
      <c r="BA14" s="226"/>
      <c r="BB14" s="226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</row>
    <row r="15" spans="1:64" ht="21.75" customHeight="1" x14ac:dyDescent="0.2">
      <c r="A15" s="222"/>
      <c r="B15" s="211" t="s">
        <v>170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22"/>
      <c r="N15" s="223" t="s">
        <v>183</v>
      </c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2"/>
      <c r="AU15" s="211" t="s">
        <v>177</v>
      </c>
      <c r="AV15" s="211"/>
      <c r="AW15" s="211"/>
      <c r="AX15" s="211"/>
      <c r="AY15" s="211"/>
      <c r="AZ15" s="211"/>
      <c r="BA15" s="211"/>
      <c r="BB15" s="211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</row>
    <row r="16" spans="1:64" ht="6" customHeight="1" x14ac:dyDescent="0.2">
      <c r="A16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/>
      <c r="BD16"/>
      <c r="BE16" s="233"/>
      <c r="BF16" s="233"/>
      <c r="BG16" s="233"/>
      <c r="BH16" s="233"/>
      <c r="BI16" s="233"/>
      <c r="BJ16" s="233"/>
      <c r="BK16" s="233"/>
      <c r="BL16" s="233"/>
    </row>
    <row r="17" spans="1:79" ht="27.95" customHeight="1" x14ac:dyDescent="0.2">
      <c r="A17" s="232" t="s">
        <v>182</v>
      </c>
      <c r="B17" s="227" t="s">
        <v>181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31"/>
      <c r="N17" s="230" t="s">
        <v>180</v>
      </c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8"/>
      <c r="AU17" s="227" t="s">
        <v>179</v>
      </c>
      <c r="AV17" s="226"/>
      <c r="AW17" s="226"/>
      <c r="AX17" s="226"/>
      <c r="AY17" s="226"/>
      <c r="AZ17" s="226"/>
      <c r="BA17" s="226"/>
      <c r="BB17" s="226"/>
      <c r="BC17" s="217"/>
      <c r="BD17" s="217"/>
      <c r="BE17" s="217"/>
      <c r="BF17" s="217"/>
      <c r="BG17" s="217"/>
      <c r="BH17" s="217"/>
      <c r="BI17" s="217"/>
      <c r="BJ17" s="217"/>
      <c r="BK17" s="217"/>
      <c r="BL17" s="225"/>
    </row>
    <row r="18" spans="1:79" ht="23.25" customHeight="1" x14ac:dyDescent="0.2">
      <c r="A18" s="224"/>
      <c r="B18" s="211" t="s">
        <v>170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22"/>
      <c r="N18" s="223" t="s">
        <v>178</v>
      </c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2"/>
      <c r="AU18" s="211" t="s">
        <v>177</v>
      </c>
      <c r="AV18" s="211"/>
      <c r="AW18" s="211"/>
      <c r="AX18" s="211"/>
      <c r="AY18" s="211"/>
      <c r="AZ18" s="211"/>
      <c r="BA18" s="211"/>
      <c r="BB18" s="211"/>
      <c r="BC18" s="212"/>
      <c r="BD18" s="212"/>
      <c r="BE18" s="212"/>
      <c r="BF18" s="212"/>
      <c r="BG18" s="212"/>
      <c r="BH18" s="212"/>
      <c r="BI18" s="212"/>
      <c r="BJ18" s="212"/>
      <c r="BK18" s="221"/>
      <c r="BL18" s="212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220" t="s">
        <v>176</v>
      </c>
      <c r="B20" s="216" t="s">
        <v>175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/>
      <c r="N20" s="216" t="s">
        <v>174</v>
      </c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7"/>
      <c r="AA20" s="216" t="s">
        <v>173</v>
      </c>
      <c r="AB20" s="215"/>
      <c r="AC20" s="215"/>
      <c r="AD20" s="215"/>
      <c r="AE20" s="215"/>
      <c r="AF20" s="215"/>
      <c r="AG20" s="215"/>
      <c r="AH20" s="215"/>
      <c r="AI20" s="215"/>
      <c r="AJ20" s="217"/>
      <c r="AK20" s="219" t="s">
        <v>172</v>
      </c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7"/>
      <c r="BE20" s="216" t="s">
        <v>171</v>
      </c>
      <c r="BF20" s="215"/>
      <c r="BG20" s="215"/>
      <c r="BH20" s="215"/>
      <c r="BI20" s="215"/>
      <c r="BJ20" s="215"/>
      <c r="BK20" s="215"/>
      <c r="BL20" s="215"/>
    </row>
    <row r="21" spans="1:79" ht="23.25" customHeight="1" x14ac:dyDescent="0.2">
      <c r="A21"/>
      <c r="B21" s="211" t="s">
        <v>170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/>
      <c r="N21" s="211" t="s">
        <v>169</v>
      </c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2"/>
      <c r="AA21" s="214" t="s">
        <v>168</v>
      </c>
      <c r="AB21" s="214"/>
      <c r="AC21" s="214"/>
      <c r="AD21" s="214"/>
      <c r="AE21" s="214"/>
      <c r="AF21" s="214"/>
      <c r="AG21" s="214"/>
      <c r="AH21" s="214"/>
      <c r="AI21" s="214"/>
      <c r="AJ21" s="212"/>
      <c r="AK21" s="213" t="s">
        <v>167</v>
      </c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2"/>
      <c r="BE21" s="211" t="s">
        <v>166</v>
      </c>
      <c r="BF21" s="211"/>
      <c r="BG21" s="211"/>
      <c r="BH21" s="211"/>
      <c r="BI21" s="211"/>
      <c r="BJ21" s="211"/>
      <c r="BK21" s="211"/>
      <c r="BL21" s="211"/>
    </row>
    <row r="22" spans="1:79" ht="6.75" customHeight="1" x14ac:dyDescent="0.2"/>
    <row r="23" spans="1:79" ht="16.5" customHeight="1" x14ac:dyDescent="0.2">
      <c r="A23" s="205" t="s">
        <v>165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</row>
    <row r="24" spans="1:79" ht="2.1" hidden="1" customHeight="1" x14ac:dyDescent="0.2">
      <c r="A24" s="210" t="s">
        <v>56</v>
      </c>
      <c r="B24" s="209"/>
      <c r="C24" s="209"/>
      <c r="D24" s="209"/>
      <c r="E24" s="209"/>
      <c r="F24" s="208"/>
      <c r="G24" s="210" t="s">
        <v>163</v>
      </c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  <c r="BI24" s="209"/>
      <c r="BJ24" s="209"/>
      <c r="BK24" s="209"/>
      <c r="BL24" s="208"/>
    </row>
    <row r="25" spans="1:79" ht="15" customHeight="1" x14ac:dyDescent="0.2">
      <c r="A25" s="109" t="s">
        <v>164</v>
      </c>
      <c r="B25" s="134"/>
      <c r="C25" s="134"/>
      <c r="D25" s="134"/>
      <c r="E25" s="134"/>
      <c r="F25" s="108"/>
      <c r="G25" s="133" t="s">
        <v>163</v>
      </c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1"/>
      <c r="CA25" s="1" t="s">
        <v>162</v>
      </c>
    </row>
    <row r="26" spans="1:79" ht="20.45" customHeight="1" x14ac:dyDescent="0.2">
      <c r="A26" s="109">
        <v>1</v>
      </c>
      <c r="B26" s="134"/>
      <c r="C26" s="134"/>
      <c r="D26" s="134"/>
      <c r="E26" s="134"/>
      <c r="F26" s="108"/>
      <c r="G26" s="75" t="s">
        <v>161</v>
      </c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3"/>
      <c r="CA26" s="1" t="s">
        <v>160</v>
      </c>
    </row>
    <row r="27" spans="1:79" ht="15.7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75" x14ac:dyDescent="0.2">
      <c r="A28" s="16" t="s">
        <v>159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50.1" customHeight="1" x14ac:dyDescent="0.2">
      <c r="A29" s="207" t="s">
        <v>158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</row>
    <row r="30" spans="1:79" ht="15.75" x14ac:dyDescent="0.2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</row>
    <row r="31" spans="1:79" ht="16.5" customHeight="1" x14ac:dyDescent="0.2">
      <c r="A31" s="205" t="s">
        <v>157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</row>
    <row r="32" spans="1:79" ht="20.100000000000001" customHeight="1" x14ac:dyDescent="0.2">
      <c r="A32" s="109" t="s">
        <v>56</v>
      </c>
      <c r="B32" s="134"/>
      <c r="C32" s="134"/>
      <c r="D32" s="134"/>
      <c r="E32" s="134"/>
      <c r="F32" s="108"/>
      <c r="G32" s="133" t="s">
        <v>156</v>
      </c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1"/>
    </row>
    <row r="33" spans="1:79" ht="30.95" hidden="1" customHeight="1" x14ac:dyDescent="0.2">
      <c r="A33" s="109" t="s">
        <v>120</v>
      </c>
      <c r="B33" s="134"/>
      <c r="C33" s="134"/>
      <c r="D33" s="134"/>
      <c r="E33" s="134"/>
      <c r="F33" s="108"/>
      <c r="G33" s="133" t="s">
        <v>51</v>
      </c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1"/>
      <c r="CA33" s="1" t="s">
        <v>155</v>
      </c>
    </row>
    <row r="34" spans="1:79" ht="18.95" customHeight="1" x14ac:dyDescent="0.2">
      <c r="A34" s="109">
        <v>1</v>
      </c>
      <c r="B34" s="134"/>
      <c r="C34" s="134"/>
      <c r="D34" s="134"/>
      <c r="E34" s="134"/>
      <c r="F34" s="108"/>
      <c r="G34" s="204" t="s">
        <v>154</v>
      </c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2"/>
      <c r="CA34" s="1" t="s">
        <v>153</v>
      </c>
    </row>
    <row r="35" spans="1:79" hidden="1" x14ac:dyDescent="0.2">
      <c r="A35" s="109">
        <v>2</v>
      </c>
      <c r="B35" s="134"/>
      <c r="C35" s="134"/>
      <c r="D35" s="134"/>
      <c r="E35" s="134"/>
      <c r="F35" s="108"/>
      <c r="G35" s="204" t="s">
        <v>152</v>
      </c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2"/>
    </row>
    <row r="37" spans="1:79" ht="26.45" customHeight="1" x14ac:dyDescent="0.2">
      <c r="A37" s="16" t="s">
        <v>151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</row>
    <row r="38" spans="1:79" ht="24.95" customHeight="1" x14ac:dyDescent="0.2">
      <c r="A38" s="16" t="s">
        <v>150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</row>
    <row r="39" spans="1:79" ht="15" x14ac:dyDescent="0.2">
      <c r="A39" s="161" t="s">
        <v>123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</row>
    <row r="40" spans="1:79" ht="48" hidden="1" customHeight="1" x14ac:dyDescent="0.2">
      <c r="A40" s="201" t="s">
        <v>56</v>
      </c>
      <c r="B40" s="200"/>
      <c r="C40" s="199" t="s">
        <v>149</v>
      </c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7"/>
      <c r="AA40" s="196" t="s">
        <v>109</v>
      </c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4"/>
      <c r="AP40" s="196" t="s">
        <v>121</v>
      </c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4"/>
      <c r="BD40" s="196" t="s">
        <v>107</v>
      </c>
      <c r="BE40" s="195"/>
      <c r="BF40" s="195"/>
      <c r="BG40" s="195"/>
      <c r="BH40" s="195"/>
      <c r="BI40" s="195"/>
      <c r="BJ40" s="195"/>
      <c r="BK40" s="195"/>
      <c r="BL40" s="195"/>
      <c r="BM40" s="195"/>
      <c r="BN40" s="195"/>
      <c r="BO40" s="195"/>
      <c r="BP40" s="195"/>
      <c r="BQ40" s="194"/>
    </row>
    <row r="41" spans="1:79" s="79" customFormat="1" ht="30.75" customHeight="1" x14ac:dyDescent="0.2">
      <c r="A41" s="193"/>
      <c r="B41" s="192"/>
      <c r="C41" s="19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190"/>
      <c r="AA41" s="84" t="s">
        <v>106</v>
      </c>
      <c r="AB41" s="83"/>
      <c r="AC41" s="83"/>
      <c r="AD41" s="83"/>
      <c r="AE41" s="82"/>
      <c r="AF41" s="84" t="s">
        <v>105</v>
      </c>
      <c r="AG41" s="83"/>
      <c r="AH41" s="83"/>
      <c r="AI41" s="83"/>
      <c r="AJ41" s="82"/>
      <c r="AK41" s="84" t="s">
        <v>104</v>
      </c>
      <c r="AL41" s="83"/>
      <c r="AM41" s="83"/>
      <c r="AN41" s="83"/>
      <c r="AO41" s="82"/>
      <c r="AP41" s="84" t="s">
        <v>106</v>
      </c>
      <c r="AQ41" s="83"/>
      <c r="AR41" s="83"/>
      <c r="AS41" s="83"/>
      <c r="AT41" s="82"/>
      <c r="AU41" s="84" t="s">
        <v>105</v>
      </c>
      <c r="AV41" s="83"/>
      <c r="AW41" s="83"/>
      <c r="AX41" s="83"/>
      <c r="AY41" s="82"/>
      <c r="AZ41" s="84" t="s">
        <v>104</v>
      </c>
      <c r="BA41" s="83"/>
      <c r="BB41" s="83"/>
      <c r="BC41" s="82"/>
      <c r="BD41" s="84" t="s">
        <v>106</v>
      </c>
      <c r="BE41" s="83"/>
      <c r="BF41" s="83"/>
      <c r="BG41" s="83"/>
      <c r="BH41" s="82"/>
      <c r="BI41" s="84" t="s">
        <v>105</v>
      </c>
      <c r="BJ41" s="83"/>
      <c r="BK41" s="83"/>
      <c r="BL41" s="83"/>
      <c r="BM41" s="82"/>
      <c r="BN41" s="84" t="s">
        <v>148</v>
      </c>
      <c r="BO41" s="83"/>
      <c r="BP41" s="83"/>
      <c r="BQ41" s="82"/>
    </row>
    <row r="42" spans="1:79" s="79" customFormat="1" ht="18.95" customHeight="1" x14ac:dyDescent="0.2">
      <c r="A42" s="168">
        <v>1</v>
      </c>
      <c r="B42" s="167"/>
      <c r="C42" s="168">
        <v>2</v>
      </c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67"/>
      <c r="AA42" s="168">
        <v>3</v>
      </c>
      <c r="AB42" s="189"/>
      <c r="AC42" s="189"/>
      <c r="AD42" s="189"/>
      <c r="AE42" s="167"/>
      <c r="AF42" s="168">
        <v>4</v>
      </c>
      <c r="AG42" s="189"/>
      <c r="AH42" s="189"/>
      <c r="AI42" s="189"/>
      <c r="AJ42" s="167"/>
      <c r="AK42" s="168">
        <v>5</v>
      </c>
      <c r="AL42" s="189"/>
      <c r="AM42" s="189"/>
      <c r="AN42" s="189"/>
      <c r="AO42" s="167"/>
      <c r="AP42" s="168">
        <v>6</v>
      </c>
      <c r="AQ42" s="189"/>
      <c r="AR42" s="189"/>
      <c r="AS42" s="189"/>
      <c r="AT42" s="167"/>
      <c r="AU42" s="168">
        <v>7</v>
      </c>
      <c r="AV42" s="189"/>
      <c r="AW42" s="189"/>
      <c r="AX42" s="189"/>
      <c r="AY42" s="167"/>
      <c r="AZ42" s="168">
        <v>8</v>
      </c>
      <c r="BA42" s="189"/>
      <c r="BB42" s="189"/>
      <c r="BC42" s="167"/>
      <c r="BD42" s="168">
        <v>9</v>
      </c>
      <c r="BE42" s="189"/>
      <c r="BF42" s="189"/>
      <c r="BG42" s="189"/>
      <c r="BH42" s="167"/>
      <c r="BI42" s="168">
        <v>10</v>
      </c>
      <c r="BJ42" s="189"/>
      <c r="BK42" s="189"/>
      <c r="BL42" s="189"/>
      <c r="BM42" s="167"/>
      <c r="BN42" s="168">
        <v>11</v>
      </c>
      <c r="BO42" s="189"/>
      <c r="BP42" s="189"/>
      <c r="BQ42" s="167"/>
    </row>
    <row r="43" spans="1:79" ht="69" hidden="1" customHeight="1" x14ac:dyDescent="0.2">
      <c r="A43" s="109" t="s">
        <v>120</v>
      </c>
      <c r="B43" s="108"/>
      <c r="C43" s="109" t="s">
        <v>51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08"/>
      <c r="AA43" s="130" t="s">
        <v>102</v>
      </c>
      <c r="AB43" s="129"/>
      <c r="AC43" s="129"/>
      <c r="AD43" s="129"/>
      <c r="AE43" s="128"/>
      <c r="AF43" s="130" t="s">
        <v>119</v>
      </c>
      <c r="AG43" s="129"/>
      <c r="AH43" s="129"/>
      <c r="AI43" s="129"/>
      <c r="AJ43" s="128"/>
      <c r="AK43" s="50" t="s">
        <v>95</v>
      </c>
      <c r="AL43" s="49"/>
      <c r="AM43" s="49"/>
      <c r="AN43" s="49"/>
      <c r="AO43" s="48"/>
      <c r="AP43" s="130" t="s">
        <v>98</v>
      </c>
      <c r="AQ43" s="129"/>
      <c r="AR43" s="129"/>
      <c r="AS43" s="129"/>
      <c r="AT43" s="128"/>
      <c r="AU43" s="130" t="s">
        <v>118</v>
      </c>
      <c r="AV43" s="129"/>
      <c r="AW43" s="129"/>
      <c r="AX43" s="129"/>
      <c r="AY43" s="128"/>
      <c r="AZ43" s="50" t="s">
        <v>95</v>
      </c>
      <c r="BA43" s="49"/>
      <c r="BB43" s="49"/>
      <c r="BC43" s="48"/>
      <c r="BD43" s="72" t="s">
        <v>147</v>
      </c>
      <c r="BE43" s="71"/>
      <c r="BF43" s="71"/>
      <c r="BG43" s="71"/>
      <c r="BH43" s="70"/>
      <c r="BI43" s="72" t="s">
        <v>147</v>
      </c>
      <c r="BJ43" s="71"/>
      <c r="BK43" s="71"/>
      <c r="BL43" s="71"/>
      <c r="BM43" s="70"/>
      <c r="BN43" s="159" t="s">
        <v>95</v>
      </c>
      <c r="BO43" s="158"/>
      <c r="BP43" s="158"/>
      <c r="BQ43" s="157"/>
      <c r="CA43" s="1" t="s">
        <v>146</v>
      </c>
    </row>
    <row r="44" spans="1:79" ht="35.450000000000003" customHeight="1" x14ac:dyDescent="0.2">
      <c r="A44" s="188">
        <v>1</v>
      </c>
      <c r="B44" s="187"/>
      <c r="C44" s="186" t="s">
        <v>145</v>
      </c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4"/>
      <c r="AA44" s="183">
        <v>61683883</v>
      </c>
      <c r="AB44" s="182"/>
      <c r="AC44" s="182"/>
      <c r="AD44" s="182"/>
      <c r="AE44" s="181"/>
      <c r="AF44" s="183">
        <v>1793622</v>
      </c>
      <c r="AG44" s="182"/>
      <c r="AH44" s="182"/>
      <c r="AI44" s="182"/>
      <c r="AJ44" s="181"/>
      <c r="AK44" s="183">
        <f>AA44+AF44</f>
        <v>63477505</v>
      </c>
      <c r="AL44" s="182"/>
      <c r="AM44" s="182"/>
      <c r="AN44" s="182"/>
      <c r="AO44" s="181"/>
      <c r="AP44" s="183">
        <v>60746165</v>
      </c>
      <c r="AQ44" s="182"/>
      <c r="AR44" s="182"/>
      <c r="AS44" s="182"/>
      <c r="AT44" s="181"/>
      <c r="AU44" s="87">
        <v>2167580</v>
      </c>
      <c r="AV44" s="86"/>
      <c r="AW44" s="86"/>
      <c r="AX44" s="86"/>
      <c r="AY44" s="85"/>
      <c r="AZ44" s="183">
        <f>AP44+AU44</f>
        <v>62913745</v>
      </c>
      <c r="BA44" s="182"/>
      <c r="BB44" s="182"/>
      <c r="BC44" s="181"/>
      <c r="BD44" s="183">
        <f>AP44-AA44</f>
        <v>-937718</v>
      </c>
      <c r="BE44" s="182"/>
      <c r="BF44" s="182"/>
      <c r="BG44" s="182"/>
      <c r="BH44" s="181"/>
      <c r="BI44" s="183">
        <f>AU44-AF44</f>
        <v>373958</v>
      </c>
      <c r="BJ44" s="182"/>
      <c r="BK44" s="182"/>
      <c r="BL44" s="182"/>
      <c r="BM44" s="181"/>
      <c r="BN44" s="183">
        <f>BD44+BI44</f>
        <v>-563760</v>
      </c>
      <c r="BO44" s="182"/>
      <c r="BP44" s="182"/>
      <c r="BQ44" s="181"/>
      <c r="CA44" s="1" t="s">
        <v>144</v>
      </c>
    </row>
    <row r="45" spans="1:79" ht="26.45" customHeight="1" x14ac:dyDescent="0.2">
      <c r="A45" s="188">
        <v>2</v>
      </c>
      <c r="B45" s="187"/>
      <c r="C45" s="186" t="s">
        <v>143</v>
      </c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4"/>
      <c r="AA45" s="183">
        <v>0</v>
      </c>
      <c r="AB45" s="182"/>
      <c r="AC45" s="182"/>
      <c r="AD45" s="182"/>
      <c r="AE45" s="181"/>
      <c r="AF45" s="183">
        <v>1667931</v>
      </c>
      <c r="AG45" s="182"/>
      <c r="AH45" s="182"/>
      <c r="AI45" s="182"/>
      <c r="AJ45" s="181"/>
      <c r="AK45" s="183">
        <f>AA45+AF45</f>
        <v>1667931</v>
      </c>
      <c r="AL45" s="182"/>
      <c r="AM45" s="182"/>
      <c r="AN45" s="182"/>
      <c r="AO45" s="181"/>
      <c r="AP45" s="183">
        <v>0</v>
      </c>
      <c r="AQ45" s="182"/>
      <c r="AR45" s="182"/>
      <c r="AS45" s="182"/>
      <c r="AT45" s="181"/>
      <c r="AU45" s="183">
        <f>291141+315290+364500+80790</f>
        <v>1051721</v>
      </c>
      <c r="AV45" s="182"/>
      <c r="AW45" s="182"/>
      <c r="AX45" s="182"/>
      <c r="AY45" s="181"/>
      <c r="AZ45" s="183">
        <f>AP45+AU45</f>
        <v>1051721</v>
      </c>
      <c r="BA45" s="182"/>
      <c r="BB45" s="182"/>
      <c r="BC45" s="181"/>
      <c r="BD45" s="183">
        <f>AP45-AA45</f>
        <v>0</v>
      </c>
      <c r="BE45" s="182"/>
      <c r="BF45" s="182"/>
      <c r="BG45" s="182"/>
      <c r="BH45" s="181"/>
      <c r="BI45" s="183">
        <f>AU45-AF45</f>
        <v>-616210</v>
      </c>
      <c r="BJ45" s="182"/>
      <c r="BK45" s="182"/>
      <c r="BL45" s="182"/>
      <c r="BM45" s="181"/>
      <c r="BN45" s="183">
        <f>BD45+BI45</f>
        <v>-616210</v>
      </c>
      <c r="BO45" s="182"/>
      <c r="BP45" s="182"/>
      <c r="BQ45" s="181"/>
    </row>
    <row r="46" spans="1:79" ht="45" customHeight="1" x14ac:dyDescent="0.2">
      <c r="A46" s="188">
        <v>3</v>
      </c>
      <c r="B46" s="187"/>
      <c r="C46" s="186" t="s">
        <v>142</v>
      </c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4"/>
      <c r="AA46" s="183">
        <v>0</v>
      </c>
      <c r="AB46" s="182"/>
      <c r="AC46" s="182"/>
      <c r="AD46" s="182"/>
      <c r="AE46" s="181"/>
      <c r="AF46" s="183">
        <v>179860</v>
      </c>
      <c r="AG46" s="182"/>
      <c r="AH46" s="182"/>
      <c r="AI46" s="182"/>
      <c r="AJ46" s="181"/>
      <c r="AK46" s="183">
        <f>AA46+AF46</f>
        <v>179860</v>
      </c>
      <c r="AL46" s="182"/>
      <c r="AM46" s="182"/>
      <c r="AN46" s="182"/>
      <c r="AO46" s="181"/>
      <c r="AP46" s="183">
        <v>0</v>
      </c>
      <c r="AQ46" s="182"/>
      <c r="AR46" s="182"/>
      <c r="AS46" s="182"/>
      <c r="AT46" s="181"/>
      <c r="AU46" s="183">
        <v>179860</v>
      </c>
      <c r="AV46" s="182"/>
      <c r="AW46" s="182"/>
      <c r="AX46" s="182"/>
      <c r="AY46" s="181"/>
      <c r="AZ46" s="183">
        <f>AP46+AU46</f>
        <v>179860</v>
      </c>
      <c r="BA46" s="182"/>
      <c r="BB46" s="182"/>
      <c r="BC46" s="181"/>
      <c r="BD46" s="183">
        <f>AP46-AA46</f>
        <v>0</v>
      </c>
      <c r="BE46" s="182"/>
      <c r="BF46" s="182"/>
      <c r="BG46" s="182"/>
      <c r="BH46" s="181"/>
      <c r="BI46" s="183">
        <f>AU46-AF46</f>
        <v>0</v>
      </c>
      <c r="BJ46" s="182"/>
      <c r="BK46" s="182"/>
      <c r="BL46" s="182"/>
      <c r="BM46" s="181"/>
      <c r="BN46" s="183">
        <f>BD46+BI46</f>
        <v>0</v>
      </c>
      <c r="BO46" s="182"/>
      <c r="BP46" s="182"/>
      <c r="BQ46" s="181"/>
    </row>
    <row r="47" spans="1:79" ht="60.95" customHeight="1" x14ac:dyDescent="0.2">
      <c r="A47" s="188">
        <v>4</v>
      </c>
      <c r="B47" s="187"/>
      <c r="C47" s="186" t="s">
        <v>141</v>
      </c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4"/>
      <c r="AA47" s="183">
        <v>0</v>
      </c>
      <c r="AB47" s="182"/>
      <c r="AC47" s="182"/>
      <c r="AD47" s="182"/>
      <c r="AE47" s="181"/>
      <c r="AF47" s="183">
        <v>49900</v>
      </c>
      <c r="AG47" s="182"/>
      <c r="AH47" s="182"/>
      <c r="AI47" s="182"/>
      <c r="AJ47" s="181"/>
      <c r="AK47" s="183">
        <f>AA47+AF47</f>
        <v>49900</v>
      </c>
      <c r="AL47" s="182"/>
      <c r="AM47" s="182"/>
      <c r="AN47" s="182"/>
      <c r="AO47" s="181"/>
      <c r="AP47" s="183">
        <v>0</v>
      </c>
      <c r="AQ47" s="182"/>
      <c r="AR47" s="182"/>
      <c r="AS47" s="182"/>
      <c r="AT47" s="181"/>
      <c r="AU47" s="183">
        <v>49900</v>
      </c>
      <c r="AV47" s="182"/>
      <c r="AW47" s="182"/>
      <c r="AX47" s="182"/>
      <c r="AY47" s="181"/>
      <c r="AZ47" s="183">
        <f>AP47+AU47</f>
        <v>49900</v>
      </c>
      <c r="BA47" s="182"/>
      <c r="BB47" s="182"/>
      <c r="BC47" s="181"/>
      <c r="BD47" s="183">
        <f>AP47-AA47</f>
        <v>0</v>
      </c>
      <c r="BE47" s="182"/>
      <c r="BF47" s="182"/>
      <c r="BG47" s="182"/>
      <c r="BH47" s="181"/>
      <c r="BI47" s="183">
        <f>AU47-AF47</f>
        <v>0</v>
      </c>
      <c r="BJ47" s="182"/>
      <c r="BK47" s="182"/>
      <c r="BL47" s="182"/>
      <c r="BM47" s="181"/>
      <c r="BN47" s="183">
        <f>BD47+BI47</f>
        <v>0</v>
      </c>
      <c r="BO47" s="182"/>
      <c r="BP47" s="182"/>
      <c r="BQ47" s="181"/>
    </row>
    <row r="48" spans="1:79" ht="38.450000000000003" customHeight="1" x14ac:dyDescent="0.2">
      <c r="A48" s="188">
        <v>5</v>
      </c>
      <c r="B48" s="187"/>
      <c r="C48" s="186" t="s">
        <v>140</v>
      </c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4"/>
      <c r="AA48" s="183">
        <v>0</v>
      </c>
      <c r="AB48" s="182"/>
      <c r="AC48" s="182"/>
      <c r="AD48" s="182"/>
      <c r="AE48" s="181"/>
      <c r="AF48" s="183">
        <v>25408</v>
      </c>
      <c r="AG48" s="182"/>
      <c r="AH48" s="182"/>
      <c r="AI48" s="182"/>
      <c r="AJ48" s="181"/>
      <c r="AK48" s="183">
        <f>AA48+AF48</f>
        <v>25408</v>
      </c>
      <c r="AL48" s="182"/>
      <c r="AM48" s="182"/>
      <c r="AN48" s="182"/>
      <c r="AO48" s="181"/>
      <c r="AP48" s="183">
        <v>0</v>
      </c>
      <c r="AQ48" s="182"/>
      <c r="AR48" s="182"/>
      <c r="AS48" s="182"/>
      <c r="AT48" s="181"/>
      <c r="AU48" s="183">
        <v>0</v>
      </c>
      <c r="AV48" s="182"/>
      <c r="AW48" s="182"/>
      <c r="AX48" s="182"/>
      <c r="AY48" s="181"/>
      <c r="AZ48" s="183">
        <f>AP48+AU48</f>
        <v>0</v>
      </c>
      <c r="BA48" s="182"/>
      <c r="BB48" s="182"/>
      <c r="BC48" s="181"/>
      <c r="BD48" s="183">
        <f>AP48-AA48</f>
        <v>0</v>
      </c>
      <c r="BE48" s="182"/>
      <c r="BF48" s="182"/>
      <c r="BG48" s="182"/>
      <c r="BH48" s="181"/>
      <c r="BI48" s="183">
        <f>AU48-AF48</f>
        <v>-25408</v>
      </c>
      <c r="BJ48" s="182"/>
      <c r="BK48" s="182"/>
      <c r="BL48" s="182"/>
      <c r="BM48" s="181"/>
      <c r="BN48" s="183">
        <f>BD48+BI48</f>
        <v>-25408</v>
      </c>
      <c r="BO48" s="182"/>
      <c r="BP48" s="182"/>
      <c r="BQ48" s="181"/>
    </row>
    <row r="49" spans="1:79" ht="42.6" customHeight="1" x14ac:dyDescent="0.2">
      <c r="A49" s="188">
        <v>6</v>
      </c>
      <c r="B49" s="187"/>
      <c r="C49" s="186" t="s">
        <v>139</v>
      </c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4"/>
      <c r="AA49" s="183">
        <v>0</v>
      </c>
      <c r="AB49" s="182"/>
      <c r="AC49" s="182"/>
      <c r="AD49" s="182"/>
      <c r="AE49" s="181"/>
      <c r="AF49" s="183">
        <v>20293316.079999998</v>
      </c>
      <c r="AG49" s="182"/>
      <c r="AH49" s="182"/>
      <c r="AI49" s="182"/>
      <c r="AJ49" s="181"/>
      <c r="AK49" s="183">
        <f>AA49+AF49</f>
        <v>20293316.079999998</v>
      </c>
      <c r="AL49" s="182"/>
      <c r="AM49" s="182"/>
      <c r="AN49" s="182"/>
      <c r="AO49" s="181"/>
      <c r="AP49" s="183">
        <v>0</v>
      </c>
      <c r="AQ49" s="182"/>
      <c r="AR49" s="182"/>
      <c r="AS49" s="182"/>
      <c r="AT49" s="181"/>
      <c r="AU49" s="183">
        <v>18628264</v>
      </c>
      <c r="AV49" s="182"/>
      <c r="AW49" s="182"/>
      <c r="AX49" s="182"/>
      <c r="AY49" s="181"/>
      <c r="AZ49" s="183">
        <f>AP49+AU49</f>
        <v>18628264</v>
      </c>
      <c r="BA49" s="182"/>
      <c r="BB49" s="182"/>
      <c r="BC49" s="181"/>
      <c r="BD49" s="183">
        <f>AP49-AA49</f>
        <v>0</v>
      </c>
      <c r="BE49" s="182"/>
      <c r="BF49" s="182"/>
      <c r="BG49" s="182"/>
      <c r="BH49" s="181"/>
      <c r="BI49" s="183">
        <f>AU49-AF49</f>
        <v>-1665052.0799999982</v>
      </c>
      <c r="BJ49" s="182"/>
      <c r="BK49" s="182"/>
      <c r="BL49" s="182"/>
      <c r="BM49" s="181"/>
      <c r="BN49" s="183">
        <f>BD49+BI49</f>
        <v>-1665052.0799999982</v>
      </c>
      <c r="BO49" s="182"/>
      <c r="BP49" s="182"/>
      <c r="BQ49" s="181"/>
    </row>
    <row r="50" spans="1:79" ht="55.5" customHeight="1" x14ac:dyDescent="0.2">
      <c r="A50" s="188">
        <v>7</v>
      </c>
      <c r="B50" s="187"/>
      <c r="C50" s="186" t="s">
        <v>138</v>
      </c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4"/>
      <c r="AA50" s="183">
        <v>0</v>
      </c>
      <c r="AB50" s="182"/>
      <c r="AC50" s="182"/>
      <c r="AD50" s="182"/>
      <c r="AE50" s="181"/>
      <c r="AF50" s="183">
        <v>35600</v>
      </c>
      <c r="AG50" s="182"/>
      <c r="AH50" s="182"/>
      <c r="AI50" s="182"/>
      <c r="AJ50" s="181"/>
      <c r="AK50" s="183">
        <f>AA50+AF50</f>
        <v>35600</v>
      </c>
      <c r="AL50" s="182"/>
      <c r="AM50" s="182"/>
      <c r="AN50" s="182"/>
      <c r="AO50" s="181"/>
      <c r="AP50" s="183">
        <v>0</v>
      </c>
      <c r="AQ50" s="182"/>
      <c r="AR50" s="182"/>
      <c r="AS50" s="182"/>
      <c r="AT50" s="181"/>
      <c r="AU50" s="183">
        <v>35600</v>
      </c>
      <c r="AV50" s="182"/>
      <c r="AW50" s="182"/>
      <c r="AX50" s="182"/>
      <c r="AY50" s="181"/>
      <c r="AZ50" s="183">
        <f>AP50+AU50</f>
        <v>35600</v>
      </c>
      <c r="BA50" s="182"/>
      <c r="BB50" s="182"/>
      <c r="BC50" s="181"/>
      <c r="BD50" s="183">
        <f>AP50-AA50</f>
        <v>0</v>
      </c>
      <c r="BE50" s="182"/>
      <c r="BF50" s="182"/>
      <c r="BG50" s="182"/>
      <c r="BH50" s="181"/>
      <c r="BI50" s="183">
        <f>AU50-AF50</f>
        <v>0</v>
      </c>
      <c r="BJ50" s="182"/>
      <c r="BK50" s="182"/>
      <c r="BL50" s="182"/>
      <c r="BM50" s="181"/>
      <c r="BN50" s="183">
        <f>BD50+BI50</f>
        <v>0</v>
      </c>
      <c r="BO50" s="182"/>
      <c r="BP50" s="182"/>
      <c r="BQ50" s="181"/>
    </row>
    <row r="51" spans="1:79" ht="51.6" customHeight="1" x14ac:dyDescent="0.2">
      <c r="A51" s="188">
        <v>8</v>
      </c>
      <c r="B51" s="187"/>
      <c r="C51" s="186" t="s">
        <v>137</v>
      </c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4"/>
      <c r="AA51" s="183">
        <v>0</v>
      </c>
      <c r="AB51" s="182"/>
      <c r="AC51" s="182"/>
      <c r="AD51" s="182"/>
      <c r="AE51" s="181"/>
      <c r="AF51" s="183">
        <v>3000000</v>
      </c>
      <c r="AG51" s="182"/>
      <c r="AH51" s="182"/>
      <c r="AI51" s="182"/>
      <c r="AJ51" s="181"/>
      <c r="AK51" s="183">
        <f>AA51+AF51</f>
        <v>3000000</v>
      </c>
      <c r="AL51" s="182"/>
      <c r="AM51" s="182"/>
      <c r="AN51" s="182"/>
      <c r="AO51" s="181"/>
      <c r="AP51" s="183">
        <v>0</v>
      </c>
      <c r="AQ51" s="182"/>
      <c r="AR51" s="182"/>
      <c r="AS51" s="182"/>
      <c r="AT51" s="181"/>
      <c r="AU51" s="183">
        <v>2998367</v>
      </c>
      <c r="AV51" s="182"/>
      <c r="AW51" s="182"/>
      <c r="AX51" s="182"/>
      <c r="AY51" s="181"/>
      <c r="AZ51" s="183">
        <f>AP51+AU51</f>
        <v>2998367</v>
      </c>
      <c r="BA51" s="182"/>
      <c r="BB51" s="182"/>
      <c r="BC51" s="181"/>
      <c r="BD51" s="183">
        <f>AP51-AA51</f>
        <v>0</v>
      </c>
      <c r="BE51" s="182"/>
      <c r="BF51" s="182"/>
      <c r="BG51" s="182"/>
      <c r="BH51" s="181"/>
      <c r="BI51" s="183">
        <f>AU51-AF51</f>
        <v>-1633</v>
      </c>
      <c r="BJ51" s="182"/>
      <c r="BK51" s="182"/>
      <c r="BL51" s="182"/>
      <c r="BM51" s="181"/>
      <c r="BN51" s="183">
        <f>BD51+BI51</f>
        <v>-1633</v>
      </c>
      <c r="BO51" s="182"/>
      <c r="BP51" s="182"/>
      <c r="BQ51" s="181"/>
    </row>
    <row r="52" spans="1:79" ht="42.6" customHeight="1" x14ac:dyDescent="0.2">
      <c r="A52" s="188">
        <v>9</v>
      </c>
      <c r="B52" s="187"/>
      <c r="C52" s="186" t="s">
        <v>136</v>
      </c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4"/>
      <c r="AA52" s="183">
        <v>0</v>
      </c>
      <c r="AB52" s="182"/>
      <c r="AC52" s="182"/>
      <c r="AD52" s="182"/>
      <c r="AE52" s="181"/>
      <c r="AF52" s="183">
        <v>1070277</v>
      </c>
      <c r="AG52" s="182"/>
      <c r="AH52" s="182"/>
      <c r="AI52" s="182"/>
      <c r="AJ52" s="181"/>
      <c r="AK52" s="183">
        <f>AA52+AF52</f>
        <v>1070277</v>
      </c>
      <c r="AL52" s="182"/>
      <c r="AM52" s="182"/>
      <c r="AN52" s="182"/>
      <c r="AO52" s="181"/>
      <c r="AP52" s="183">
        <v>0</v>
      </c>
      <c r="AQ52" s="182"/>
      <c r="AR52" s="182"/>
      <c r="AS52" s="182"/>
      <c r="AT52" s="181"/>
      <c r="AU52" s="183">
        <v>1026254</v>
      </c>
      <c r="AV52" s="182"/>
      <c r="AW52" s="182"/>
      <c r="AX52" s="182"/>
      <c r="AY52" s="181"/>
      <c r="AZ52" s="183">
        <f>AP52+AU52</f>
        <v>1026254</v>
      </c>
      <c r="BA52" s="182"/>
      <c r="BB52" s="182"/>
      <c r="BC52" s="181"/>
      <c r="BD52" s="183">
        <f>AP52-AA52</f>
        <v>0</v>
      </c>
      <c r="BE52" s="182"/>
      <c r="BF52" s="182"/>
      <c r="BG52" s="182"/>
      <c r="BH52" s="181"/>
      <c r="BI52" s="183">
        <f>AU52-AF52</f>
        <v>-44023</v>
      </c>
      <c r="BJ52" s="182"/>
      <c r="BK52" s="182"/>
      <c r="BL52" s="182"/>
      <c r="BM52" s="181"/>
      <c r="BN52" s="183">
        <f>BD52+BI52</f>
        <v>-44023</v>
      </c>
      <c r="BO52" s="182"/>
      <c r="BP52" s="182"/>
      <c r="BQ52" s="181"/>
    </row>
    <row r="53" spans="1:79" ht="32.450000000000003" customHeight="1" x14ac:dyDescent="0.2">
      <c r="A53" s="188">
        <v>10</v>
      </c>
      <c r="B53" s="187"/>
      <c r="C53" s="186" t="s">
        <v>135</v>
      </c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4"/>
      <c r="AA53" s="183">
        <v>2722</v>
      </c>
      <c r="AB53" s="182"/>
      <c r="AC53" s="182"/>
      <c r="AD53" s="182"/>
      <c r="AE53" s="181"/>
      <c r="AF53" s="183">
        <v>0</v>
      </c>
      <c r="AG53" s="182"/>
      <c r="AH53" s="182"/>
      <c r="AI53" s="182"/>
      <c r="AJ53" s="181"/>
      <c r="AK53" s="183">
        <f>AA53+AF53</f>
        <v>2722</v>
      </c>
      <c r="AL53" s="182"/>
      <c r="AM53" s="182"/>
      <c r="AN53" s="182"/>
      <c r="AO53" s="181"/>
      <c r="AP53" s="183">
        <v>2722</v>
      </c>
      <c r="AQ53" s="182"/>
      <c r="AR53" s="182"/>
      <c r="AS53" s="182"/>
      <c r="AT53" s="181"/>
      <c r="AU53" s="183">
        <v>0</v>
      </c>
      <c r="AV53" s="182"/>
      <c r="AW53" s="182"/>
      <c r="AX53" s="182"/>
      <c r="AY53" s="181"/>
      <c r="AZ53" s="183">
        <f>AP53+AU53</f>
        <v>2722</v>
      </c>
      <c r="BA53" s="182"/>
      <c r="BB53" s="182"/>
      <c r="BC53" s="181"/>
      <c r="BD53" s="183">
        <f>AP53-AA53</f>
        <v>0</v>
      </c>
      <c r="BE53" s="182"/>
      <c r="BF53" s="182"/>
      <c r="BG53" s="182"/>
      <c r="BH53" s="181"/>
      <c r="BI53" s="183">
        <f>AU53-AF53</f>
        <v>0</v>
      </c>
      <c r="BJ53" s="182"/>
      <c r="BK53" s="182"/>
      <c r="BL53" s="182"/>
      <c r="BM53" s="181"/>
      <c r="BN53" s="183">
        <f>BD53+BI53</f>
        <v>0</v>
      </c>
      <c r="BO53" s="182"/>
      <c r="BP53" s="182"/>
      <c r="BQ53" s="181"/>
    </row>
    <row r="54" spans="1:79" s="94" customFormat="1" ht="33" customHeight="1" x14ac:dyDescent="0.2">
      <c r="A54" s="180"/>
      <c r="B54" s="179"/>
      <c r="C54" s="178" t="s">
        <v>134</v>
      </c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6"/>
      <c r="AA54" s="175">
        <f>AA44+AA53</f>
        <v>61686605</v>
      </c>
      <c r="AB54" s="174"/>
      <c r="AC54" s="174"/>
      <c r="AD54" s="174"/>
      <c r="AE54" s="173"/>
      <c r="AF54" s="172">
        <f>AF44+AF45+AF46+AF47+AF48+AF49+AF50+AF51+AF52+AF53</f>
        <v>28115914.079999998</v>
      </c>
      <c r="AG54" s="171"/>
      <c r="AH54" s="171"/>
      <c r="AI54" s="171"/>
      <c r="AJ54" s="170"/>
      <c r="AK54" s="172">
        <f>AK44+AK45+AK46+AK47+AK48+AK49+AK50+AK51+AK52+AK53</f>
        <v>89802519.079999998</v>
      </c>
      <c r="AL54" s="171"/>
      <c r="AM54" s="171"/>
      <c r="AN54" s="171"/>
      <c r="AO54" s="170"/>
      <c r="AP54" s="175">
        <f>AP44+AP53</f>
        <v>60748887</v>
      </c>
      <c r="AQ54" s="174"/>
      <c r="AR54" s="174"/>
      <c r="AS54" s="174"/>
      <c r="AT54" s="173"/>
      <c r="AU54" s="172">
        <f>AU44+AU45+AU46+AU47+AU48+AU49+AU50+AU51+AU52+AU53</f>
        <v>26137546</v>
      </c>
      <c r="AV54" s="171"/>
      <c r="AW54" s="171"/>
      <c r="AX54" s="171"/>
      <c r="AY54" s="170"/>
      <c r="AZ54" s="172">
        <f>AP54+AU54</f>
        <v>86886433</v>
      </c>
      <c r="BA54" s="171"/>
      <c r="BB54" s="171"/>
      <c r="BC54" s="170"/>
      <c r="BD54" s="175">
        <f>AP54-AA54</f>
        <v>-937718</v>
      </c>
      <c r="BE54" s="174"/>
      <c r="BF54" s="174"/>
      <c r="BG54" s="174"/>
      <c r="BH54" s="173"/>
      <c r="BI54" s="172">
        <f>AU54-AF54</f>
        <v>-1978368.0799999982</v>
      </c>
      <c r="BJ54" s="171"/>
      <c r="BK54" s="171"/>
      <c r="BL54" s="171"/>
      <c r="BM54" s="170"/>
      <c r="BN54" s="172">
        <f>BD54+BI54</f>
        <v>-2916086.0799999982</v>
      </c>
      <c r="BO54" s="171"/>
      <c r="BP54" s="171"/>
      <c r="BQ54" s="170"/>
    </row>
    <row r="56" spans="1:79" ht="31.5" customHeight="1" x14ac:dyDescent="0.2">
      <c r="A56" s="16" t="s">
        <v>133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</row>
    <row r="57" spans="1:79" ht="6.95" customHeight="1" x14ac:dyDescent="0.2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</row>
    <row r="58" spans="1:79" s="79" customFormat="1" ht="14.1" customHeight="1" x14ac:dyDescent="0.2">
      <c r="A58" s="168" t="s">
        <v>56</v>
      </c>
      <c r="B58" s="167"/>
      <c r="C58" s="84" t="s">
        <v>132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2"/>
    </row>
    <row r="59" spans="1:79" s="79" customFormat="1" ht="11.45" customHeight="1" x14ac:dyDescent="0.2">
      <c r="A59" s="168">
        <v>1</v>
      </c>
      <c r="B59" s="167"/>
      <c r="C59" s="141">
        <v>2</v>
      </c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39"/>
    </row>
    <row r="60" spans="1:79" ht="257.45" customHeight="1" x14ac:dyDescent="0.2">
      <c r="A60" s="166">
        <v>1</v>
      </c>
      <c r="B60" s="165"/>
      <c r="C60" s="164" t="s">
        <v>131</v>
      </c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2"/>
      <c r="CA60" s="1" t="s">
        <v>125</v>
      </c>
    </row>
    <row r="61" spans="1:79" ht="34.5" hidden="1" customHeight="1" x14ac:dyDescent="0.2">
      <c r="A61" s="166">
        <v>2</v>
      </c>
      <c r="B61" s="165"/>
      <c r="C61" s="164" t="s">
        <v>130</v>
      </c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2"/>
      <c r="CA61" s="1" t="s">
        <v>125</v>
      </c>
    </row>
    <row r="62" spans="1:79" ht="36.6" hidden="1" customHeight="1" x14ac:dyDescent="0.2">
      <c r="A62" s="166">
        <v>3</v>
      </c>
      <c r="B62" s="165"/>
      <c r="C62" s="164" t="s">
        <v>129</v>
      </c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162"/>
      <c r="CA62" s="1" t="s">
        <v>125</v>
      </c>
    </row>
    <row r="63" spans="1:79" ht="37.5" hidden="1" customHeight="1" x14ac:dyDescent="0.2">
      <c r="A63" s="166">
        <v>4</v>
      </c>
      <c r="B63" s="165"/>
      <c r="C63" s="164" t="s">
        <v>128</v>
      </c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2"/>
      <c r="CA63" s="1" t="s">
        <v>125</v>
      </c>
    </row>
    <row r="64" spans="1:79" ht="37.5" hidden="1" customHeight="1" x14ac:dyDescent="0.2">
      <c r="A64" s="166">
        <v>5</v>
      </c>
      <c r="B64" s="165"/>
      <c r="C64" s="164" t="s">
        <v>127</v>
      </c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2"/>
      <c r="CA64" s="1" t="s">
        <v>125</v>
      </c>
    </row>
    <row r="65" spans="1:79" ht="41.45" hidden="1" customHeight="1" x14ac:dyDescent="0.2">
      <c r="A65" s="166">
        <v>6</v>
      </c>
      <c r="B65" s="165"/>
      <c r="C65" s="164" t="s">
        <v>126</v>
      </c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2"/>
      <c r="CA65" s="1" t="s">
        <v>125</v>
      </c>
    </row>
    <row r="66" spans="1:79" ht="0.6" customHeight="1" x14ac:dyDescent="0.2">
      <c r="A66" s="166"/>
      <c r="B66" s="165"/>
      <c r="C66" s="164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162"/>
      <c r="CA66" s="1" t="s">
        <v>125</v>
      </c>
    </row>
    <row r="68" spans="1:79" ht="15.75" x14ac:dyDescent="0.2">
      <c r="A68" s="16" t="s">
        <v>124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</row>
    <row r="69" spans="1:79" ht="15" x14ac:dyDescent="0.2">
      <c r="A69" s="161" t="s">
        <v>123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</row>
    <row r="70" spans="1:79" s="79" customFormat="1" ht="17.100000000000001" customHeight="1" x14ac:dyDescent="0.2">
      <c r="A70" s="144" t="s">
        <v>56</v>
      </c>
      <c r="B70" s="142"/>
      <c r="C70" s="144" t="s">
        <v>122</v>
      </c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2"/>
      <c r="S70" s="84" t="s">
        <v>109</v>
      </c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2"/>
      <c r="AI70" s="84" t="s">
        <v>121</v>
      </c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2"/>
      <c r="AY70" s="84" t="s">
        <v>107</v>
      </c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2"/>
      <c r="BO70" s="135"/>
      <c r="BP70" s="135"/>
      <c r="BQ70" s="135"/>
    </row>
    <row r="71" spans="1:79" s="79" customFormat="1" ht="19.5" customHeight="1" x14ac:dyDescent="0.2">
      <c r="A71" s="138"/>
      <c r="B71" s="136"/>
      <c r="C71" s="138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6"/>
      <c r="S71" s="84" t="s">
        <v>106</v>
      </c>
      <c r="T71" s="83"/>
      <c r="U71" s="83"/>
      <c r="V71" s="83"/>
      <c r="W71" s="82"/>
      <c r="X71" s="84" t="s">
        <v>105</v>
      </c>
      <c r="Y71" s="83"/>
      <c r="Z71" s="83"/>
      <c r="AA71" s="83"/>
      <c r="AB71" s="82"/>
      <c r="AC71" s="84" t="s">
        <v>104</v>
      </c>
      <c r="AD71" s="83"/>
      <c r="AE71" s="83"/>
      <c r="AF71" s="83"/>
      <c r="AG71" s="83"/>
      <c r="AH71" s="82"/>
      <c r="AI71" s="84" t="s">
        <v>106</v>
      </c>
      <c r="AJ71" s="83"/>
      <c r="AK71" s="83"/>
      <c r="AL71" s="83"/>
      <c r="AM71" s="82"/>
      <c r="AN71" s="84" t="s">
        <v>105</v>
      </c>
      <c r="AO71" s="83"/>
      <c r="AP71" s="83"/>
      <c r="AQ71" s="83"/>
      <c r="AR71" s="82"/>
      <c r="AS71" s="84" t="s">
        <v>104</v>
      </c>
      <c r="AT71" s="83"/>
      <c r="AU71" s="83"/>
      <c r="AV71" s="83"/>
      <c r="AW71" s="83"/>
      <c r="AX71" s="82"/>
      <c r="AY71" s="84" t="s">
        <v>106</v>
      </c>
      <c r="AZ71" s="83"/>
      <c r="BA71" s="83"/>
      <c r="BB71" s="83"/>
      <c r="BC71" s="82"/>
      <c r="BD71" s="84" t="s">
        <v>105</v>
      </c>
      <c r="BE71" s="83"/>
      <c r="BF71" s="83"/>
      <c r="BG71" s="83"/>
      <c r="BH71" s="82"/>
      <c r="BI71" s="84" t="s">
        <v>104</v>
      </c>
      <c r="BJ71" s="83"/>
      <c r="BK71" s="83"/>
      <c r="BL71" s="83"/>
      <c r="BM71" s="83"/>
      <c r="BN71" s="82"/>
      <c r="BO71" s="135"/>
      <c r="BP71" s="135"/>
      <c r="BQ71" s="135"/>
    </row>
    <row r="72" spans="1:79" s="79" customFormat="1" ht="13.5" customHeight="1" x14ac:dyDescent="0.2">
      <c r="A72" s="84">
        <v>1</v>
      </c>
      <c r="B72" s="82"/>
      <c r="C72" s="84">
        <v>2</v>
      </c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2"/>
      <c r="S72" s="84">
        <v>3</v>
      </c>
      <c r="T72" s="83"/>
      <c r="U72" s="83"/>
      <c r="V72" s="83"/>
      <c r="W72" s="82"/>
      <c r="X72" s="84">
        <v>4</v>
      </c>
      <c r="Y72" s="83"/>
      <c r="Z72" s="83"/>
      <c r="AA72" s="83"/>
      <c r="AB72" s="82"/>
      <c r="AC72" s="84">
        <v>5</v>
      </c>
      <c r="AD72" s="83"/>
      <c r="AE72" s="83"/>
      <c r="AF72" s="83"/>
      <c r="AG72" s="83"/>
      <c r="AH72" s="82"/>
      <c r="AI72" s="84">
        <v>6</v>
      </c>
      <c r="AJ72" s="83"/>
      <c r="AK72" s="83"/>
      <c r="AL72" s="83"/>
      <c r="AM72" s="82"/>
      <c r="AN72" s="84">
        <v>7</v>
      </c>
      <c r="AO72" s="83"/>
      <c r="AP72" s="83"/>
      <c r="AQ72" s="83"/>
      <c r="AR72" s="82"/>
      <c r="AS72" s="84">
        <v>8</v>
      </c>
      <c r="AT72" s="83"/>
      <c r="AU72" s="83"/>
      <c r="AV72" s="83"/>
      <c r="AW72" s="83"/>
      <c r="AX72" s="82"/>
      <c r="AY72" s="84">
        <v>9</v>
      </c>
      <c r="AZ72" s="83"/>
      <c r="BA72" s="83"/>
      <c r="BB72" s="83"/>
      <c r="BC72" s="82"/>
      <c r="BD72" s="84">
        <v>10</v>
      </c>
      <c r="BE72" s="83"/>
      <c r="BF72" s="83"/>
      <c r="BG72" s="83"/>
      <c r="BH72" s="82"/>
      <c r="BI72" s="84">
        <v>11</v>
      </c>
      <c r="BJ72" s="83"/>
      <c r="BK72" s="83"/>
      <c r="BL72" s="83"/>
      <c r="BM72" s="83"/>
      <c r="BN72" s="82"/>
      <c r="BO72" s="160"/>
      <c r="BP72" s="160"/>
      <c r="BQ72" s="160"/>
    </row>
    <row r="73" spans="1:79" ht="21" hidden="1" customHeight="1" x14ac:dyDescent="0.2">
      <c r="A73" s="109" t="s">
        <v>120</v>
      </c>
      <c r="B73" s="108"/>
      <c r="C73" s="133" t="s">
        <v>51</v>
      </c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1"/>
      <c r="S73" s="130" t="s">
        <v>102</v>
      </c>
      <c r="T73" s="129"/>
      <c r="U73" s="129"/>
      <c r="V73" s="129"/>
      <c r="W73" s="128"/>
      <c r="X73" s="130" t="s">
        <v>119</v>
      </c>
      <c r="Y73" s="129"/>
      <c r="Z73" s="129"/>
      <c r="AA73" s="129"/>
      <c r="AB73" s="128"/>
      <c r="AC73" s="50" t="s">
        <v>95</v>
      </c>
      <c r="AD73" s="49"/>
      <c r="AE73" s="49"/>
      <c r="AF73" s="49"/>
      <c r="AG73" s="49"/>
      <c r="AH73" s="48"/>
      <c r="AI73" s="130" t="s">
        <v>98</v>
      </c>
      <c r="AJ73" s="129"/>
      <c r="AK73" s="129"/>
      <c r="AL73" s="129"/>
      <c r="AM73" s="128"/>
      <c r="AN73" s="130" t="s">
        <v>118</v>
      </c>
      <c r="AO73" s="129"/>
      <c r="AP73" s="129"/>
      <c r="AQ73" s="129"/>
      <c r="AR73" s="128"/>
      <c r="AS73" s="50" t="s">
        <v>95</v>
      </c>
      <c r="AT73" s="49"/>
      <c r="AU73" s="49"/>
      <c r="AV73" s="49"/>
      <c r="AW73" s="49"/>
      <c r="AX73" s="48"/>
      <c r="AY73" s="72" t="s">
        <v>117</v>
      </c>
      <c r="AZ73" s="71"/>
      <c r="BA73" s="71"/>
      <c r="BB73" s="71"/>
      <c r="BC73" s="70"/>
      <c r="BD73" s="72" t="s">
        <v>117</v>
      </c>
      <c r="BE73" s="71"/>
      <c r="BF73" s="71"/>
      <c r="BG73" s="71"/>
      <c r="BH73" s="70"/>
      <c r="BI73" s="159" t="s">
        <v>95</v>
      </c>
      <c r="BJ73" s="158"/>
      <c r="BK73" s="158"/>
      <c r="BL73" s="158"/>
      <c r="BM73" s="158"/>
      <c r="BN73" s="157"/>
      <c r="BO73" s="156"/>
      <c r="BP73" s="156"/>
      <c r="BQ73" s="156"/>
      <c r="CA73" s="1" t="s">
        <v>116</v>
      </c>
    </row>
    <row r="74" spans="1:79" ht="51" customHeight="1" x14ac:dyDescent="0.2">
      <c r="A74" s="109">
        <v>1</v>
      </c>
      <c r="B74" s="108"/>
      <c r="C74" s="133" t="s">
        <v>115</v>
      </c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1"/>
      <c r="S74" s="87">
        <f>AA54</f>
        <v>61686605</v>
      </c>
      <c r="T74" s="86"/>
      <c r="U74" s="86"/>
      <c r="V74" s="86"/>
      <c r="W74" s="85"/>
      <c r="X74" s="87">
        <f>AF54</f>
        <v>28115914.079999998</v>
      </c>
      <c r="Y74" s="86"/>
      <c r="Z74" s="86"/>
      <c r="AA74" s="86"/>
      <c r="AB74" s="85"/>
      <c r="AC74" s="87">
        <f>S74+X74</f>
        <v>89802519.079999998</v>
      </c>
      <c r="AD74" s="86"/>
      <c r="AE74" s="86"/>
      <c r="AF74" s="86"/>
      <c r="AG74" s="86"/>
      <c r="AH74" s="85"/>
      <c r="AI74" s="87">
        <f>AP54</f>
        <v>60748887</v>
      </c>
      <c r="AJ74" s="86"/>
      <c r="AK74" s="86"/>
      <c r="AL74" s="86"/>
      <c r="AM74" s="85"/>
      <c r="AN74" s="87">
        <f>AU54</f>
        <v>26137546</v>
      </c>
      <c r="AO74" s="86"/>
      <c r="AP74" s="86"/>
      <c r="AQ74" s="86"/>
      <c r="AR74" s="85"/>
      <c r="AS74" s="87">
        <f>AI74+AN74</f>
        <v>86886433</v>
      </c>
      <c r="AT74" s="86"/>
      <c r="AU74" s="86"/>
      <c r="AV74" s="86"/>
      <c r="AW74" s="86"/>
      <c r="AX74" s="85"/>
      <c r="AY74" s="87">
        <f>AI74-S74</f>
        <v>-937718</v>
      </c>
      <c r="AZ74" s="86"/>
      <c r="BA74" s="86"/>
      <c r="BB74" s="86"/>
      <c r="BC74" s="85"/>
      <c r="BD74" s="155">
        <f>AN74-X74</f>
        <v>-1978368.0799999982</v>
      </c>
      <c r="BE74" s="154"/>
      <c r="BF74" s="154"/>
      <c r="BG74" s="154"/>
      <c r="BH74" s="153"/>
      <c r="BI74" s="155">
        <f>AY74+BD74</f>
        <v>-2916086.0799999982</v>
      </c>
      <c r="BJ74" s="154"/>
      <c r="BK74" s="154"/>
      <c r="BL74" s="154"/>
      <c r="BM74" s="154"/>
      <c r="BN74" s="153"/>
      <c r="BO74" s="152"/>
      <c r="BP74" s="152"/>
      <c r="BQ74" s="152"/>
      <c r="CA74" s="1" t="s">
        <v>114</v>
      </c>
    </row>
    <row r="75" spans="1:79" s="94" customFormat="1" ht="3" hidden="1" customHeight="1" x14ac:dyDescent="0.2">
      <c r="A75" s="114"/>
      <c r="B75" s="113"/>
      <c r="C75" s="151" t="s">
        <v>113</v>
      </c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49"/>
      <c r="S75" s="120">
        <v>57087290</v>
      </c>
      <c r="T75" s="119"/>
      <c r="U75" s="119"/>
      <c r="V75" s="119"/>
      <c r="W75" s="118"/>
      <c r="X75" s="120">
        <v>0</v>
      </c>
      <c r="Y75" s="119"/>
      <c r="Z75" s="119"/>
      <c r="AA75" s="119"/>
      <c r="AB75" s="118"/>
      <c r="AC75" s="120">
        <f>S75+X75</f>
        <v>57087290</v>
      </c>
      <c r="AD75" s="119"/>
      <c r="AE75" s="119"/>
      <c r="AF75" s="119"/>
      <c r="AG75" s="119"/>
      <c r="AH75" s="118"/>
      <c r="AI75" s="120">
        <v>0</v>
      </c>
      <c r="AJ75" s="119"/>
      <c r="AK75" s="119"/>
      <c r="AL75" s="119"/>
      <c r="AM75" s="118"/>
      <c r="AN75" s="120">
        <v>0</v>
      </c>
      <c r="AO75" s="119"/>
      <c r="AP75" s="119"/>
      <c r="AQ75" s="119"/>
      <c r="AR75" s="118"/>
      <c r="AS75" s="120">
        <f>AI75+AN75</f>
        <v>0</v>
      </c>
      <c r="AT75" s="119"/>
      <c r="AU75" s="119"/>
      <c r="AV75" s="119"/>
      <c r="AW75" s="119"/>
      <c r="AX75" s="118"/>
      <c r="AY75" s="120">
        <f>AI75-S75</f>
        <v>-57087290</v>
      </c>
      <c r="AZ75" s="119"/>
      <c r="BA75" s="119"/>
      <c r="BB75" s="119"/>
      <c r="BC75" s="118"/>
      <c r="BD75" s="148">
        <f>AN75-X75</f>
        <v>0</v>
      </c>
      <c r="BE75" s="147"/>
      <c r="BF75" s="147"/>
      <c r="BG75" s="147"/>
      <c r="BH75" s="146"/>
      <c r="BI75" s="148">
        <f>AY75+BD75</f>
        <v>-57087290</v>
      </c>
      <c r="BJ75" s="147"/>
      <c r="BK75" s="147"/>
      <c r="BL75" s="147"/>
      <c r="BM75" s="147"/>
      <c r="BN75" s="146"/>
      <c r="BO75" s="145"/>
      <c r="BP75" s="145"/>
      <c r="BQ75" s="145"/>
    </row>
    <row r="77" spans="1:79" ht="15.75" hidden="1" customHeight="1" x14ac:dyDescent="0.2">
      <c r="A77" s="16" t="s">
        <v>112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</row>
    <row r="78" spans="1:79" ht="15.75" hidden="1" customHeight="1" x14ac:dyDescent="0.2">
      <c r="A78" s="16" t="s">
        <v>111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</row>
    <row r="80" spans="1:79" s="79" customFormat="1" ht="24.95" customHeight="1" x14ac:dyDescent="0.2">
      <c r="A80" s="144" t="s">
        <v>56</v>
      </c>
      <c r="B80" s="142"/>
      <c r="C80" s="144" t="s">
        <v>55</v>
      </c>
      <c r="D80" s="143"/>
      <c r="E80" s="143"/>
      <c r="F80" s="143"/>
      <c r="G80" s="143"/>
      <c r="H80" s="143"/>
      <c r="I80" s="142"/>
      <c r="J80" s="144" t="s">
        <v>54</v>
      </c>
      <c r="K80" s="143"/>
      <c r="L80" s="143"/>
      <c r="M80" s="143"/>
      <c r="N80" s="142"/>
      <c r="O80" s="144" t="s">
        <v>110</v>
      </c>
      <c r="P80" s="143"/>
      <c r="Q80" s="143"/>
      <c r="R80" s="143"/>
      <c r="S80" s="143"/>
      <c r="T80" s="143"/>
      <c r="U80" s="143"/>
      <c r="V80" s="143"/>
      <c r="W80" s="143"/>
      <c r="X80" s="142"/>
      <c r="Y80" s="84" t="s">
        <v>109</v>
      </c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2"/>
      <c r="AN80" s="84" t="s">
        <v>108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2"/>
      <c r="BC80" s="141" t="s">
        <v>107</v>
      </c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39"/>
      <c r="BR80" s="81"/>
      <c r="BS80" s="81"/>
      <c r="BT80" s="81"/>
      <c r="BU80" s="81"/>
      <c r="BV80" s="81"/>
      <c r="BW80" s="81"/>
      <c r="BX80" s="81"/>
      <c r="BY80" s="81"/>
      <c r="BZ80" s="80"/>
    </row>
    <row r="81" spans="1:79" s="79" customFormat="1" ht="24.95" customHeight="1" x14ac:dyDescent="0.2">
      <c r="A81" s="138"/>
      <c r="B81" s="136"/>
      <c r="C81" s="138"/>
      <c r="D81" s="137"/>
      <c r="E81" s="137"/>
      <c r="F81" s="137"/>
      <c r="G81" s="137"/>
      <c r="H81" s="137"/>
      <c r="I81" s="136"/>
      <c r="J81" s="138"/>
      <c r="K81" s="137"/>
      <c r="L81" s="137"/>
      <c r="M81" s="137"/>
      <c r="N81" s="136"/>
      <c r="O81" s="138"/>
      <c r="P81" s="137"/>
      <c r="Q81" s="137"/>
      <c r="R81" s="137"/>
      <c r="S81" s="137"/>
      <c r="T81" s="137"/>
      <c r="U81" s="137"/>
      <c r="V81" s="137"/>
      <c r="W81" s="137"/>
      <c r="X81" s="136"/>
      <c r="Y81" s="84" t="s">
        <v>106</v>
      </c>
      <c r="Z81" s="83"/>
      <c r="AA81" s="83"/>
      <c r="AB81" s="83"/>
      <c r="AC81" s="82"/>
      <c r="AD81" s="84" t="s">
        <v>105</v>
      </c>
      <c r="AE81" s="83"/>
      <c r="AF81" s="83"/>
      <c r="AG81" s="83"/>
      <c r="AH81" s="82"/>
      <c r="AI81" s="84" t="s">
        <v>104</v>
      </c>
      <c r="AJ81" s="83"/>
      <c r="AK81" s="83"/>
      <c r="AL81" s="83"/>
      <c r="AM81" s="82"/>
      <c r="AN81" s="84" t="s">
        <v>106</v>
      </c>
      <c r="AO81" s="83"/>
      <c r="AP81" s="83"/>
      <c r="AQ81" s="83"/>
      <c r="AR81" s="82"/>
      <c r="AS81" s="84" t="s">
        <v>105</v>
      </c>
      <c r="AT81" s="83"/>
      <c r="AU81" s="83"/>
      <c r="AV81" s="83"/>
      <c r="AW81" s="82"/>
      <c r="AX81" s="84" t="s">
        <v>104</v>
      </c>
      <c r="AY81" s="83"/>
      <c r="AZ81" s="83"/>
      <c r="BA81" s="83"/>
      <c r="BB81" s="82"/>
      <c r="BC81" s="84" t="s">
        <v>106</v>
      </c>
      <c r="BD81" s="83"/>
      <c r="BE81" s="83"/>
      <c r="BF81" s="83"/>
      <c r="BG81" s="82"/>
      <c r="BH81" s="84" t="s">
        <v>105</v>
      </c>
      <c r="BI81" s="83"/>
      <c r="BJ81" s="83"/>
      <c r="BK81" s="83"/>
      <c r="BL81" s="82"/>
      <c r="BM81" s="84" t="s">
        <v>104</v>
      </c>
      <c r="BN81" s="83"/>
      <c r="BO81" s="83"/>
      <c r="BP81" s="83"/>
      <c r="BQ81" s="82"/>
      <c r="BR81" s="135"/>
      <c r="BS81" s="135"/>
      <c r="BT81" s="135"/>
      <c r="BU81" s="135"/>
      <c r="BV81" s="135"/>
      <c r="BW81" s="135"/>
      <c r="BX81" s="135"/>
      <c r="BY81" s="135"/>
      <c r="BZ81" s="80"/>
    </row>
    <row r="82" spans="1:79" s="79" customFormat="1" ht="17.45" customHeight="1" x14ac:dyDescent="0.2">
      <c r="A82" s="84">
        <v>1</v>
      </c>
      <c r="B82" s="82"/>
      <c r="C82" s="84">
        <v>2</v>
      </c>
      <c r="D82" s="83"/>
      <c r="E82" s="83"/>
      <c r="F82" s="83"/>
      <c r="G82" s="83"/>
      <c r="H82" s="83"/>
      <c r="I82" s="82"/>
      <c r="J82" s="84">
        <v>3</v>
      </c>
      <c r="K82" s="83"/>
      <c r="L82" s="83"/>
      <c r="M82" s="83"/>
      <c r="N82" s="82"/>
      <c r="O82" s="84">
        <v>4</v>
      </c>
      <c r="P82" s="83"/>
      <c r="Q82" s="83"/>
      <c r="R82" s="83"/>
      <c r="S82" s="83"/>
      <c r="T82" s="83"/>
      <c r="U82" s="83"/>
      <c r="V82" s="83"/>
      <c r="W82" s="83"/>
      <c r="X82" s="82"/>
      <c r="Y82" s="84">
        <v>5</v>
      </c>
      <c r="Z82" s="83"/>
      <c r="AA82" s="83"/>
      <c r="AB82" s="83"/>
      <c r="AC82" s="82"/>
      <c r="AD82" s="84">
        <v>6</v>
      </c>
      <c r="AE82" s="83"/>
      <c r="AF82" s="83"/>
      <c r="AG82" s="83"/>
      <c r="AH82" s="82"/>
      <c r="AI82" s="84">
        <v>7</v>
      </c>
      <c r="AJ82" s="83"/>
      <c r="AK82" s="83"/>
      <c r="AL82" s="83"/>
      <c r="AM82" s="82"/>
      <c r="AN82" s="84">
        <v>8</v>
      </c>
      <c r="AO82" s="83"/>
      <c r="AP82" s="83"/>
      <c r="AQ82" s="83"/>
      <c r="AR82" s="82"/>
      <c r="AS82" s="84">
        <v>9</v>
      </c>
      <c r="AT82" s="83"/>
      <c r="AU82" s="83"/>
      <c r="AV82" s="83"/>
      <c r="AW82" s="82"/>
      <c r="AX82" s="84">
        <v>10</v>
      </c>
      <c r="AY82" s="83"/>
      <c r="AZ82" s="83"/>
      <c r="BA82" s="83"/>
      <c r="BB82" s="82"/>
      <c r="BC82" s="84">
        <v>11</v>
      </c>
      <c r="BD82" s="83"/>
      <c r="BE82" s="83"/>
      <c r="BF82" s="83"/>
      <c r="BG82" s="82"/>
      <c r="BH82" s="84">
        <v>12</v>
      </c>
      <c r="BI82" s="83"/>
      <c r="BJ82" s="83"/>
      <c r="BK82" s="83"/>
      <c r="BL82" s="82"/>
      <c r="BM82" s="84">
        <v>13</v>
      </c>
      <c r="BN82" s="83"/>
      <c r="BO82" s="83"/>
      <c r="BP82" s="83"/>
      <c r="BQ82" s="82"/>
      <c r="BR82" s="135"/>
      <c r="BS82" s="135"/>
      <c r="BT82" s="135"/>
      <c r="BU82" s="135"/>
      <c r="BV82" s="135"/>
      <c r="BW82" s="135"/>
      <c r="BX82" s="135"/>
      <c r="BY82" s="135"/>
      <c r="BZ82" s="80"/>
    </row>
    <row r="83" spans="1:79" ht="48.95" hidden="1" customHeight="1" x14ac:dyDescent="0.2">
      <c r="A83" s="109" t="s">
        <v>52</v>
      </c>
      <c r="B83" s="108"/>
      <c r="C83" s="133" t="s">
        <v>51</v>
      </c>
      <c r="D83" s="132"/>
      <c r="E83" s="132"/>
      <c r="F83" s="132"/>
      <c r="G83" s="132"/>
      <c r="H83" s="132"/>
      <c r="I83" s="131"/>
      <c r="J83" s="109" t="s">
        <v>50</v>
      </c>
      <c r="K83" s="134"/>
      <c r="L83" s="134"/>
      <c r="M83" s="134"/>
      <c r="N83" s="108"/>
      <c r="O83" s="133" t="s">
        <v>103</v>
      </c>
      <c r="P83" s="132"/>
      <c r="Q83" s="132"/>
      <c r="R83" s="132"/>
      <c r="S83" s="132"/>
      <c r="T83" s="132"/>
      <c r="U83" s="132"/>
      <c r="V83" s="132"/>
      <c r="W83" s="132"/>
      <c r="X83" s="131"/>
      <c r="Y83" s="130" t="s">
        <v>102</v>
      </c>
      <c r="Z83" s="129"/>
      <c r="AA83" s="129"/>
      <c r="AB83" s="129"/>
      <c r="AC83" s="128"/>
      <c r="AD83" s="130" t="s">
        <v>101</v>
      </c>
      <c r="AE83" s="129"/>
      <c r="AF83" s="129"/>
      <c r="AG83" s="129"/>
      <c r="AH83" s="128"/>
      <c r="AI83" s="130" t="s">
        <v>100</v>
      </c>
      <c r="AJ83" s="129"/>
      <c r="AK83" s="129"/>
      <c r="AL83" s="129"/>
      <c r="AM83" s="128"/>
      <c r="AN83" s="130" t="s">
        <v>99</v>
      </c>
      <c r="AO83" s="129"/>
      <c r="AP83" s="129"/>
      <c r="AQ83" s="129"/>
      <c r="AR83" s="128"/>
      <c r="AS83" s="130" t="s">
        <v>98</v>
      </c>
      <c r="AT83" s="129"/>
      <c r="AU83" s="129"/>
      <c r="AV83" s="129"/>
      <c r="AW83" s="128"/>
      <c r="AX83" s="130" t="s">
        <v>97</v>
      </c>
      <c r="AY83" s="129"/>
      <c r="AZ83" s="129"/>
      <c r="BA83" s="129"/>
      <c r="BB83" s="128"/>
      <c r="BC83" s="130" t="s">
        <v>96</v>
      </c>
      <c r="BD83" s="129"/>
      <c r="BE83" s="129"/>
      <c r="BF83" s="129"/>
      <c r="BG83" s="128"/>
      <c r="BH83" s="130" t="s">
        <v>96</v>
      </c>
      <c r="BI83" s="129"/>
      <c r="BJ83" s="129"/>
      <c r="BK83" s="129"/>
      <c r="BL83" s="128"/>
      <c r="BM83" s="127" t="s">
        <v>95</v>
      </c>
      <c r="BN83" s="126"/>
      <c r="BO83" s="126"/>
      <c r="BP83" s="126"/>
      <c r="BQ83" s="125"/>
      <c r="BR83" s="124"/>
      <c r="BS83" s="124"/>
      <c r="BT83" s="17"/>
      <c r="BU83" s="17"/>
      <c r="BV83" s="17"/>
      <c r="BW83" s="17"/>
      <c r="BX83" s="17"/>
      <c r="BY83" s="17"/>
      <c r="BZ83" s="17"/>
      <c r="CA83" s="1" t="s">
        <v>94</v>
      </c>
    </row>
    <row r="84" spans="1:79" s="94" customFormat="1" ht="20.100000000000001" customHeight="1" x14ac:dyDescent="0.2">
      <c r="A84" s="114">
        <v>0</v>
      </c>
      <c r="B84" s="113"/>
      <c r="C84" s="112" t="s">
        <v>47</v>
      </c>
      <c r="D84" s="111"/>
      <c r="E84" s="111"/>
      <c r="F84" s="111"/>
      <c r="G84" s="111"/>
      <c r="H84" s="111"/>
      <c r="I84" s="110"/>
      <c r="J84" s="123" t="s">
        <v>64</v>
      </c>
      <c r="K84" s="122"/>
      <c r="L84" s="122"/>
      <c r="M84" s="122"/>
      <c r="N84" s="121"/>
      <c r="O84" s="123" t="s">
        <v>64</v>
      </c>
      <c r="P84" s="122"/>
      <c r="Q84" s="122"/>
      <c r="R84" s="122"/>
      <c r="S84" s="122"/>
      <c r="T84" s="122"/>
      <c r="U84" s="122"/>
      <c r="V84" s="122"/>
      <c r="W84" s="122"/>
      <c r="X84" s="121"/>
      <c r="Y84" s="120"/>
      <c r="Z84" s="119"/>
      <c r="AA84" s="119"/>
      <c r="AB84" s="119"/>
      <c r="AC84" s="118"/>
      <c r="AD84" s="120"/>
      <c r="AE84" s="119"/>
      <c r="AF84" s="119"/>
      <c r="AG84" s="119"/>
      <c r="AH84" s="118"/>
      <c r="AI84" s="120"/>
      <c r="AJ84" s="119"/>
      <c r="AK84" s="119"/>
      <c r="AL84" s="119"/>
      <c r="AM84" s="118"/>
      <c r="AN84" s="120"/>
      <c r="AO84" s="119"/>
      <c r="AP84" s="119"/>
      <c r="AQ84" s="119"/>
      <c r="AR84" s="118"/>
      <c r="AS84" s="120"/>
      <c r="AT84" s="119"/>
      <c r="AU84" s="119"/>
      <c r="AV84" s="119"/>
      <c r="AW84" s="118"/>
      <c r="AX84" s="120"/>
      <c r="AY84" s="119"/>
      <c r="AZ84" s="119"/>
      <c r="BA84" s="119"/>
      <c r="BB84" s="118"/>
      <c r="BC84" s="120"/>
      <c r="BD84" s="119"/>
      <c r="BE84" s="119"/>
      <c r="BF84" s="119"/>
      <c r="BG84" s="118"/>
      <c r="BH84" s="120"/>
      <c r="BI84" s="119"/>
      <c r="BJ84" s="119"/>
      <c r="BK84" s="119"/>
      <c r="BL84" s="118"/>
      <c r="BM84" s="120"/>
      <c r="BN84" s="119"/>
      <c r="BO84" s="119"/>
      <c r="BP84" s="119"/>
      <c r="BQ84" s="118"/>
      <c r="BR84" s="96"/>
      <c r="BS84" s="96"/>
      <c r="BT84" s="96"/>
      <c r="BU84" s="96"/>
      <c r="BV84" s="96"/>
      <c r="BW84" s="96"/>
      <c r="BX84" s="96"/>
      <c r="BY84" s="96"/>
      <c r="BZ84" s="95"/>
      <c r="CA84" s="94" t="s">
        <v>93</v>
      </c>
    </row>
    <row r="85" spans="1:79" ht="30.6" customHeight="1" x14ac:dyDescent="0.2">
      <c r="A85" s="84">
        <v>1</v>
      </c>
      <c r="B85" s="82"/>
      <c r="C85" s="93" t="s">
        <v>92</v>
      </c>
      <c r="D85" s="92"/>
      <c r="E85" s="92"/>
      <c r="F85" s="92"/>
      <c r="G85" s="92"/>
      <c r="H85" s="92"/>
      <c r="I85" s="91"/>
      <c r="J85" s="90" t="s">
        <v>38</v>
      </c>
      <c r="K85" s="89"/>
      <c r="L85" s="89"/>
      <c r="M85" s="89"/>
      <c r="N85" s="88"/>
      <c r="O85" s="90" t="s">
        <v>91</v>
      </c>
      <c r="P85" s="89"/>
      <c r="Q85" s="89"/>
      <c r="R85" s="89"/>
      <c r="S85" s="89"/>
      <c r="T85" s="89"/>
      <c r="U85" s="89"/>
      <c r="V85" s="89"/>
      <c r="W85" s="89"/>
      <c r="X85" s="88"/>
      <c r="Y85" s="87">
        <v>4</v>
      </c>
      <c r="Z85" s="86"/>
      <c r="AA85" s="86"/>
      <c r="AB85" s="86"/>
      <c r="AC85" s="85"/>
      <c r="AD85" s="87">
        <v>4</v>
      </c>
      <c r="AE85" s="86"/>
      <c r="AF85" s="86"/>
      <c r="AG85" s="86"/>
      <c r="AH85" s="85"/>
      <c r="AI85" s="87">
        <v>4</v>
      </c>
      <c r="AJ85" s="86"/>
      <c r="AK85" s="86"/>
      <c r="AL85" s="86"/>
      <c r="AM85" s="85"/>
      <c r="AN85" s="87">
        <v>4</v>
      </c>
      <c r="AO85" s="86"/>
      <c r="AP85" s="86"/>
      <c r="AQ85" s="86"/>
      <c r="AR85" s="85"/>
      <c r="AS85" s="87">
        <v>4</v>
      </c>
      <c r="AT85" s="86"/>
      <c r="AU85" s="86"/>
      <c r="AV85" s="86"/>
      <c r="AW85" s="85"/>
      <c r="AX85" s="87">
        <v>4</v>
      </c>
      <c r="AY85" s="86"/>
      <c r="AZ85" s="86"/>
      <c r="BA85" s="86"/>
      <c r="BB85" s="85"/>
      <c r="BC85" s="87">
        <f>AN85-Y85</f>
        <v>0</v>
      </c>
      <c r="BD85" s="86"/>
      <c r="BE85" s="86"/>
      <c r="BF85" s="86"/>
      <c r="BG85" s="85"/>
      <c r="BH85" s="87">
        <f>AS85-AD85</f>
        <v>0</v>
      </c>
      <c r="BI85" s="86"/>
      <c r="BJ85" s="86"/>
      <c r="BK85" s="86"/>
      <c r="BL85" s="85"/>
      <c r="BM85" s="87">
        <v>-1</v>
      </c>
      <c r="BN85" s="86"/>
      <c r="BO85" s="86"/>
      <c r="BP85" s="86"/>
      <c r="BQ85" s="85"/>
      <c r="BR85" s="18"/>
      <c r="BS85" s="18"/>
      <c r="BT85" s="18"/>
      <c r="BU85" s="18"/>
      <c r="BV85" s="18"/>
      <c r="BW85" s="18"/>
      <c r="BX85" s="18"/>
      <c r="BY85" s="18"/>
      <c r="BZ85" s="17"/>
    </row>
    <row r="86" spans="1:79" ht="45.95" customHeight="1" x14ac:dyDescent="0.2">
      <c r="A86" s="84">
        <v>2</v>
      </c>
      <c r="B86" s="82"/>
      <c r="C86" s="93" t="s">
        <v>90</v>
      </c>
      <c r="D86" s="92"/>
      <c r="E86" s="92"/>
      <c r="F86" s="92"/>
      <c r="G86" s="92"/>
      <c r="H86" s="92"/>
      <c r="I86" s="91"/>
      <c r="J86" s="90" t="s">
        <v>24</v>
      </c>
      <c r="K86" s="89"/>
      <c r="L86" s="89"/>
      <c r="M86" s="89"/>
      <c r="N86" s="88"/>
      <c r="O86" s="90" t="s">
        <v>87</v>
      </c>
      <c r="P86" s="89"/>
      <c r="Q86" s="89"/>
      <c r="R86" s="89"/>
      <c r="S86" s="89"/>
      <c r="T86" s="89"/>
      <c r="U86" s="89"/>
      <c r="V86" s="89"/>
      <c r="W86" s="89"/>
      <c r="X86" s="88"/>
      <c r="Y86" s="87">
        <f>AA44</f>
        <v>61683883</v>
      </c>
      <c r="Z86" s="86"/>
      <c r="AA86" s="86"/>
      <c r="AB86" s="86"/>
      <c r="AC86" s="85"/>
      <c r="AD86" s="87">
        <f>X74</f>
        <v>28115914.079999998</v>
      </c>
      <c r="AE86" s="86"/>
      <c r="AF86" s="86"/>
      <c r="AG86" s="86"/>
      <c r="AH86" s="85"/>
      <c r="AI86" s="87">
        <f>Y86+AD86</f>
        <v>89799797.079999998</v>
      </c>
      <c r="AJ86" s="86"/>
      <c r="AK86" s="86"/>
      <c r="AL86" s="86"/>
      <c r="AM86" s="85"/>
      <c r="AN86" s="87">
        <f>AI74-AN87</f>
        <v>60746165</v>
      </c>
      <c r="AO86" s="86"/>
      <c r="AP86" s="86"/>
      <c r="AQ86" s="86"/>
      <c r="AR86" s="85"/>
      <c r="AS86" s="87">
        <f>AN74</f>
        <v>26137546</v>
      </c>
      <c r="AT86" s="86"/>
      <c r="AU86" s="86"/>
      <c r="AV86" s="86"/>
      <c r="AW86" s="85"/>
      <c r="AX86" s="87">
        <f>AS74</f>
        <v>86886433</v>
      </c>
      <c r="AY86" s="86"/>
      <c r="AZ86" s="86"/>
      <c r="BA86" s="86"/>
      <c r="BB86" s="85"/>
      <c r="BC86" s="87">
        <f>AN86-Y86</f>
        <v>-937718</v>
      </c>
      <c r="BD86" s="86"/>
      <c r="BE86" s="86"/>
      <c r="BF86" s="86"/>
      <c r="BG86" s="85"/>
      <c r="BH86" s="87">
        <f>AS86-AD86</f>
        <v>-1978368.0799999982</v>
      </c>
      <c r="BI86" s="86"/>
      <c r="BJ86" s="86"/>
      <c r="BK86" s="86"/>
      <c r="BL86" s="85"/>
      <c r="BM86" s="87">
        <f>AX86-AI86</f>
        <v>-2913364.0799999982</v>
      </c>
      <c r="BN86" s="86"/>
      <c r="BO86" s="86"/>
      <c r="BP86" s="86"/>
      <c r="BQ86" s="85"/>
      <c r="BR86" s="18"/>
      <c r="BS86" s="18"/>
      <c r="BT86" s="18"/>
      <c r="BU86" s="18"/>
      <c r="BV86" s="18"/>
      <c r="BW86" s="18"/>
      <c r="BX86" s="18"/>
      <c r="BY86" s="18"/>
      <c r="BZ86" s="17"/>
    </row>
    <row r="87" spans="1:79" ht="45.95" customHeight="1" x14ac:dyDescent="0.2">
      <c r="A87" s="84">
        <v>3</v>
      </c>
      <c r="B87" s="82"/>
      <c r="C87" s="93" t="s">
        <v>89</v>
      </c>
      <c r="D87" s="92"/>
      <c r="E87" s="92"/>
      <c r="F87" s="92"/>
      <c r="G87" s="92"/>
      <c r="H87" s="92"/>
      <c r="I87" s="91"/>
      <c r="J87" s="90" t="s">
        <v>24</v>
      </c>
      <c r="K87" s="89"/>
      <c r="L87" s="89"/>
      <c r="M87" s="89"/>
      <c r="N87" s="88"/>
      <c r="O87" s="90" t="s">
        <v>81</v>
      </c>
      <c r="P87" s="89"/>
      <c r="Q87" s="89"/>
      <c r="R87" s="89"/>
      <c r="S87" s="89"/>
      <c r="T87" s="89"/>
      <c r="U87" s="89"/>
      <c r="V87" s="89"/>
      <c r="W87" s="89"/>
      <c r="X87" s="88"/>
      <c r="Y87" s="87">
        <v>2722</v>
      </c>
      <c r="Z87" s="86"/>
      <c r="AA87" s="86"/>
      <c r="AB87" s="86"/>
      <c r="AC87" s="85"/>
      <c r="AD87" s="87">
        <v>0</v>
      </c>
      <c r="AE87" s="86"/>
      <c r="AF87" s="86"/>
      <c r="AG87" s="86"/>
      <c r="AH87" s="85"/>
      <c r="AI87" s="87">
        <f>Y87+AD87</f>
        <v>2722</v>
      </c>
      <c r="AJ87" s="86"/>
      <c r="AK87" s="86"/>
      <c r="AL87" s="86"/>
      <c r="AM87" s="85"/>
      <c r="AN87" s="87">
        <v>2722</v>
      </c>
      <c r="AO87" s="86"/>
      <c r="AP87" s="86"/>
      <c r="AQ87" s="86"/>
      <c r="AR87" s="85"/>
      <c r="AS87" s="87">
        <v>0</v>
      </c>
      <c r="AT87" s="86"/>
      <c r="AU87" s="86"/>
      <c r="AV87" s="86"/>
      <c r="AW87" s="85"/>
      <c r="AX87" s="87">
        <f>AN87</f>
        <v>2722</v>
      </c>
      <c r="AY87" s="86"/>
      <c r="AZ87" s="86"/>
      <c r="BA87" s="86"/>
      <c r="BB87" s="85"/>
      <c r="BC87" s="87">
        <f>AN87-Y87</f>
        <v>0</v>
      </c>
      <c r="BD87" s="86"/>
      <c r="BE87" s="86"/>
      <c r="BF87" s="86"/>
      <c r="BG87" s="85"/>
      <c r="BH87" s="87">
        <f>AS87-AD87</f>
        <v>0</v>
      </c>
      <c r="BI87" s="86"/>
      <c r="BJ87" s="86"/>
      <c r="BK87" s="86"/>
      <c r="BL87" s="85"/>
      <c r="BM87" s="87">
        <f>BC87+BH87</f>
        <v>0</v>
      </c>
      <c r="BN87" s="86"/>
      <c r="BO87" s="86"/>
      <c r="BP87" s="86"/>
      <c r="BQ87" s="85"/>
      <c r="BR87" s="18"/>
      <c r="BS87" s="18"/>
      <c r="BT87" s="18"/>
      <c r="BU87" s="18"/>
      <c r="BV87" s="18"/>
      <c r="BW87" s="18"/>
      <c r="BX87" s="18"/>
      <c r="BY87" s="18"/>
      <c r="BZ87" s="17"/>
    </row>
    <row r="88" spans="1:79" ht="52.5" customHeight="1" x14ac:dyDescent="0.2">
      <c r="A88" s="84">
        <v>4</v>
      </c>
      <c r="B88" s="82"/>
      <c r="C88" s="93" t="s">
        <v>88</v>
      </c>
      <c r="D88" s="92"/>
      <c r="E88" s="92"/>
      <c r="F88" s="92"/>
      <c r="G88" s="92"/>
      <c r="H88" s="92"/>
      <c r="I88" s="91"/>
      <c r="J88" s="90" t="s">
        <v>24</v>
      </c>
      <c r="K88" s="89"/>
      <c r="L88" s="89"/>
      <c r="M88" s="89"/>
      <c r="N88" s="88"/>
      <c r="O88" s="90" t="s">
        <v>87</v>
      </c>
      <c r="P88" s="89"/>
      <c r="Q88" s="89"/>
      <c r="R88" s="89"/>
      <c r="S88" s="89"/>
      <c r="T88" s="89"/>
      <c r="U88" s="89"/>
      <c r="V88" s="89"/>
      <c r="W88" s="89"/>
      <c r="X88" s="88"/>
      <c r="Y88" s="87">
        <v>362136</v>
      </c>
      <c r="Z88" s="86"/>
      <c r="AA88" s="86"/>
      <c r="AB88" s="86"/>
      <c r="AC88" s="85"/>
      <c r="AD88" s="87">
        <v>0</v>
      </c>
      <c r="AE88" s="86"/>
      <c r="AF88" s="86"/>
      <c r="AG88" s="86"/>
      <c r="AH88" s="85"/>
      <c r="AI88" s="87">
        <f>Y88+AD88</f>
        <v>362136</v>
      </c>
      <c r="AJ88" s="86"/>
      <c r="AK88" s="86"/>
      <c r="AL88" s="86"/>
      <c r="AM88" s="85"/>
      <c r="AN88" s="87">
        <v>356988</v>
      </c>
      <c r="AO88" s="86"/>
      <c r="AP88" s="86"/>
      <c r="AQ88" s="86"/>
      <c r="AR88" s="85"/>
      <c r="AS88" s="87">
        <v>0</v>
      </c>
      <c r="AT88" s="86"/>
      <c r="AU88" s="86"/>
      <c r="AV88" s="86"/>
      <c r="AW88" s="85"/>
      <c r="AX88" s="87">
        <f>AN88</f>
        <v>356988</v>
      </c>
      <c r="AY88" s="86"/>
      <c r="AZ88" s="86"/>
      <c r="BA88" s="86"/>
      <c r="BB88" s="85"/>
      <c r="BC88" s="87">
        <f>AN88-Y88</f>
        <v>-5148</v>
      </c>
      <c r="BD88" s="86"/>
      <c r="BE88" s="86"/>
      <c r="BF88" s="86"/>
      <c r="BG88" s="85"/>
      <c r="BH88" s="87">
        <f>AS88-AD88</f>
        <v>0</v>
      </c>
      <c r="BI88" s="86"/>
      <c r="BJ88" s="86"/>
      <c r="BK88" s="86"/>
      <c r="BL88" s="85"/>
      <c r="BM88" s="87">
        <f>BC88+BH88</f>
        <v>-5148</v>
      </c>
      <c r="BN88" s="86"/>
      <c r="BO88" s="86"/>
      <c r="BP88" s="86"/>
      <c r="BQ88" s="85"/>
      <c r="BR88" s="18"/>
      <c r="BS88" s="18"/>
      <c r="BT88" s="18"/>
      <c r="BU88" s="18"/>
      <c r="BV88" s="18"/>
      <c r="BW88" s="18"/>
      <c r="BX88" s="18"/>
      <c r="BY88" s="18"/>
      <c r="BZ88" s="17"/>
    </row>
    <row r="89" spans="1:79" ht="63.6" customHeight="1" x14ac:dyDescent="0.2">
      <c r="A89" s="84">
        <v>5</v>
      </c>
      <c r="B89" s="82"/>
      <c r="C89" s="93" t="s">
        <v>41</v>
      </c>
      <c r="D89" s="92"/>
      <c r="E89" s="92"/>
      <c r="F89" s="92"/>
      <c r="G89" s="92"/>
      <c r="H89" s="92"/>
      <c r="I89" s="91"/>
      <c r="J89" s="90" t="s">
        <v>38</v>
      </c>
      <c r="K89" s="89"/>
      <c r="L89" s="89"/>
      <c r="M89" s="89"/>
      <c r="N89" s="88"/>
      <c r="O89" s="90" t="s">
        <v>86</v>
      </c>
      <c r="P89" s="89"/>
      <c r="Q89" s="89"/>
      <c r="R89" s="89"/>
      <c r="S89" s="89"/>
      <c r="T89" s="89"/>
      <c r="U89" s="89"/>
      <c r="V89" s="89"/>
      <c r="W89" s="89"/>
      <c r="X89" s="88"/>
      <c r="Y89" s="117">
        <v>298.57</v>
      </c>
      <c r="Z89" s="116"/>
      <c r="AA89" s="116"/>
      <c r="AB89" s="116"/>
      <c r="AC89" s="115"/>
      <c r="AD89" s="87">
        <v>6</v>
      </c>
      <c r="AE89" s="86"/>
      <c r="AF89" s="86"/>
      <c r="AG89" s="86"/>
      <c r="AH89" s="85"/>
      <c r="AI89" s="117">
        <f>Y89+AD89</f>
        <v>304.57</v>
      </c>
      <c r="AJ89" s="116"/>
      <c r="AK89" s="116"/>
      <c r="AL89" s="116"/>
      <c r="AM89" s="115"/>
      <c r="AN89" s="117">
        <f>88.25+100.66+28.5+73.8</f>
        <v>291.20999999999998</v>
      </c>
      <c r="AO89" s="116"/>
      <c r="AP89" s="116"/>
      <c r="AQ89" s="116"/>
      <c r="AR89" s="115"/>
      <c r="AS89" s="87">
        <v>6</v>
      </c>
      <c r="AT89" s="86"/>
      <c r="AU89" s="86"/>
      <c r="AV89" s="86"/>
      <c r="AW89" s="85"/>
      <c r="AX89" s="117">
        <f>AN89+AS89</f>
        <v>297.20999999999998</v>
      </c>
      <c r="AY89" s="116"/>
      <c r="AZ89" s="116"/>
      <c r="BA89" s="116"/>
      <c r="BB89" s="115"/>
      <c r="BC89" s="117">
        <f>AN89-Y89</f>
        <v>-7.3600000000000136</v>
      </c>
      <c r="BD89" s="116"/>
      <c r="BE89" s="116"/>
      <c r="BF89" s="116"/>
      <c r="BG89" s="115"/>
      <c r="BH89" s="87">
        <f>AS89-AD89</f>
        <v>0</v>
      </c>
      <c r="BI89" s="86"/>
      <c r="BJ89" s="86"/>
      <c r="BK89" s="86"/>
      <c r="BL89" s="85"/>
      <c r="BM89" s="117">
        <f>AX89-AI89</f>
        <v>-7.3600000000000136</v>
      </c>
      <c r="BN89" s="116"/>
      <c r="BO89" s="116"/>
      <c r="BP89" s="116"/>
      <c r="BQ89" s="115"/>
      <c r="BR89" s="18"/>
      <c r="BS89" s="18"/>
      <c r="BT89" s="18"/>
      <c r="BU89" s="18"/>
      <c r="BV89" s="18"/>
      <c r="BW89" s="18"/>
      <c r="BX89" s="18"/>
      <c r="BY89" s="18"/>
      <c r="BZ89" s="17"/>
    </row>
    <row r="90" spans="1:79" ht="29.45" customHeight="1" x14ac:dyDescent="0.2">
      <c r="A90" s="84">
        <v>6</v>
      </c>
      <c r="B90" s="82"/>
      <c r="C90" s="93" t="s">
        <v>39</v>
      </c>
      <c r="D90" s="92"/>
      <c r="E90" s="92"/>
      <c r="F90" s="92"/>
      <c r="G90" s="92"/>
      <c r="H90" s="92"/>
      <c r="I90" s="91"/>
      <c r="J90" s="90" t="s">
        <v>38</v>
      </c>
      <c r="K90" s="89"/>
      <c r="L90" s="89"/>
      <c r="M90" s="89"/>
      <c r="N90" s="88"/>
      <c r="O90" s="90" t="s">
        <v>85</v>
      </c>
      <c r="P90" s="89"/>
      <c r="Q90" s="89"/>
      <c r="R90" s="89"/>
      <c r="S90" s="89"/>
      <c r="T90" s="89"/>
      <c r="U90" s="89"/>
      <c r="V90" s="89"/>
      <c r="W90" s="89"/>
      <c r="X90" s="88"/>
      <c r="Y90" s="117">
        <v>124.07</v>
      </c>
      <c r="Z90" s="116"/>
      <c r="AA90" s="116"/>
      <c r="AB90" s="116"/>
      <c r="AC90" s="115"/>
      <c r="AD90" s="87">
        <v>0</v>
      </c>
      <c r="AE90" s="86"/>
      <c r="AF90" s="86"/>
      <c r="AG90" s="86"/>
      <c r="AH90" s="85"/>
      <c r="AI90" s="117">
        <f>Y90</f>
        <v>124.07</v>
      </c>
      <c r="AJ90" s="116"/>
      <c r="AK90" s="116"/>
      <c r="AL90" s="116"/>
      <c r="AM90" s="115"/>
      <c r="AN90" s="117">
        <f>37.5+34.17+33.2+17.5</f>
        <v>122.37</v>
      </c>
      <c r="AO90" s="116"/>
      <c r="AP90" s="116"/>
      <c r="AQ90" s="116"/>
      <c r="AR90" s="115"/>
      <c r="AS90" s="87">
        <v>0</v>
      </c>
      <c r="AT90" s="86"/>
      <c r="AU90" s="86"/>
      <c r="AV90" s="86"/>
      <c r="AW90" s="85"/>
      <c r="AX90" s="117">
        <f>AN90</f>
        <v>122.37</v>
      </c>
      <c r="AY90" s="116"/>
      <c r="AZ90" s="116"/>
      <c r="BA90" s="116"/>
      <c r="BB90" s="115"/>
      <c r="BC90" s="117">
        <f>AN90-Y90</f>
        <v>-1.6999999999999886</v>
      </c>
      <c r="BD90" s="116"/>
      <c r="BE90" s="116"/>
      <c r="BF90" s="116"/>
      <c r="BG90" s="115"/>
      <c r="BH90" s="87">
        <f>AS90-AD90</f>
        <v>0</v>
      </c>
      <c r="BI90" s="86"/>
      <c r="BJ90" s="86"/>
      <c r="BK90" s="86"/>
      <c r="BL90" s="85"/>
      <c r="BM90" s="117">
        <f>BC90</f>
        <v>-1.6999999999999886</v>
      </c>
      <c r="BN90" s="116"/>
      <c r="BO90" s="116"/>
      <c r="BP90" s="116"/>
      <c r="BQ90" s="115"/>
      <c r="BR90" s="18"/>
      <c r="BS90" s="18"/>
      <c r="BT90" s="18"/>
      <c r="BU90" s="18"/>
      <c r="BV90" s="18"/>
      <c r="BW90" s="18"/>
      <c r="BX90" s="18"/>
      <c r="BY90" s="18"/>
      <c r="BZ90" s="17"/>
    </row>
    <row r="91" spans="1:79" ht="35.450000000000003" customHeight="1" x14ac:dyDescent="0.2">
      <c r="A91" s="84">
        <v>7</v>
      </c>
      <c r="B91" s="82"/>
      <c r="C91" s="93" t="s">
        <v>36</v>
      </c>
      <c r="D91" s="92"/>
      <c r="E91" s="92"/>
      <c r="F91" s="92"/>
      <c r="G91" s="92"/>
      <c r="H91" s="92"/>
      <c r="I91" s="91"/>
      <c r="J91" s="90" t="s">
        <v>24</v>
      </c>
      <c r="K91" s="89"/>
      <c r="L91" s="89"/>
      <c r="M91" s="89"/>
      <c r="N91" s="88"/>
      <c r="O91" s="90" t="s">
        <v>84</v>
      </c>
      <c r="P91" s="89"/>
      <c r="Q91" s="89"/>
      <c r="R91" s="89"/>
      <c r="S91" s="89"/>
      <c r="T91" s="89"/>
      <c r="U91" s="89"/>
      <c r="V91" s="89"/>
      <c r="W91" s="89"/>
      <c r="X91" s="88"/>
      <c r="Y91" s="87">
        <v>823828</v>
      </c>
      <c r="Z91" s="86"/>
      <c r="AA91" s="86"/>
      <c r="AB91" s="86"/>
      <c r="AC91" s="85"/>
      <c r="AD91" s="87">
        <v>1465098</v>
      </c>
      <c r="AE91" s="86"/>
      <c r="AF91" s="86"/>
      <c r="AG91" s="86"/>
      <c r="AH91" s="85"/>
      <c r="AI91" s="87">
        <f>Y91+AD91</f>
        <v>2288926</v>
      </c>
      <c r="AJ91" s="86"/>
      <c r="AK91" s="86"/>
      <c r="AL91" s="86"/>
      <c r="AM91" s="85"/>
      <c r="AN91" s="87">
        <f>331069+185585+27280</f>
        <v>543934</v>
      </c>
      <c r="AO91" s="86"/>
      <c r="AP91" s="86"/>
      <c r="AQ91" s="86"/>
      <c r="AR91" s="85"/>
      <c r="AS91" s="87">
        <f>40440+315290+364500</f>
        <v>720230</v>
      </c>
      <c r="AT91" s="86"/>
      <c r="AU91" s="86"/>
      <c r="AV91" s="86"/>
      <c r="AW91" s="85"/>
      <c r="AX91" s="87">
        <f>AN91+AS91</f>
        <v>1264164</v>
      </c>
      <c r="AY91" s="86"/>
      <c r="AZ91" s="86"/>
      <c r="BA91" s="86"/>
      <c r="BB91" s="85"/>
      <c r="BC91" s="87">
        <f>AN91-Y91</f>
        <v>-279894</v>
      </c>
      <c r="BD91" s="86"/>
      <c r="BE91" s="86"/>
      <c r="BF91" s="86"/>
      <c r="BG91" s="85"/>
      <c r="BH91" s="87">
        <f>AS91-AD91</f>
        <v>-744868</v>
      </c>
      <c r="BI91" s="86"/>
      <c r="BJ91" s="86"/>
      <c r="BK91" s="86"/>
      <c r="BL91" s="85"/>
      <c r="BM91" s="87">
        <f>BC91+BH91</f>
        <v>-1024762</v>
      </c>
      <c r="BN91" s="86"/>
      <c r="BO91" s="86"/>
      <c r="BP91" s="86"/>
      <c r="BQ91" s="85"/>
      <c r="BR91" s="18"/>
      <c r="BS91" s="18"/>
      <c r="BT91" s="18"/>
      <c r="BU91" s="18"/>
      <c r="BV91" s="18"/>
      <c r="BW91" s="18"/>
      <c r="BX91" s="18"/>
      <c r="BY91" s="18"/>
      <c r="BZ91" s="17"/>
    </row>
    <row r="92" spans="1:79" ht="93.6" customHeight="1" x14ac:dyDescent="0.2">
      <c r="A92" s="84">
        <v>8</v>
      </c>
      <c r="B92" s="82"/>
      <c r="C92" s="93" t="s">
        <v>83</v>
      </c>
      <c r="D92" s="92"/>
      <c r="E92" s="92"/>
      <c r="F92" s="92"/>
      <c r="G92" s="92"/>
      <c r="H92" s="92"/>
      <c r="I92" s="91"/>
      <c r="J92" s="90" t="s">
        <v>24</v>
      </c>
      <c r="K92" s="89"/>
      <c r="L92" s="89"/>
      <c r="M92" s="89"/>
      <c r="N92" s="88"/>
      <c r="O92" s="90" t="s">
        <v>81</v>
      </c>
      <c r="P92" s="89"/>
      <c r="Q92" s="89"/>
      <c r="R92" s="89"/>
      <c r="S92" s="89"/>
      <c r="T92" s="89"/>
      <c r="U92" s="89"/>
      <c r="V92" s="89"/>
      <c r="W92" s="89"/>
      <c r="X92" s="88"/>
      <c r="Y92" s="87">
        <v>0</v>
      </c>
      <c r="Z92" s="86"/>
      <c r="AA92" s="86"/>
      <c r="AB92" s="86"/>
      <c r="AC92" s="85"/>
      <c r="AD92" s="87">
        <v>20473176</v>
      </c>
      <c r="AE92" s="86"/>
      <c r="AF92" s="86"/>
      <c r="AG92" s="86"/>
      <c r="AH92" s="85"/>
      <c r="AI92" s="87">
        <f>Y92+AD92</f>
        <v>20473176</v>
      </c>
      <c r="AJ92" s="86"/>
      <c r="AK92" s="86"/>
      <c r="AL92" s="86"/>
      <c r="AM92" s="85"/>
      <c r="AN92" s="87">
        <v>0</v>
      </c>
      <c r="AO92" s="86"/>
      <c r="AP92" s="86"/>
      <c r="AQ92" s="86"/>
      <c r="AR92" s="85"/>
      <c r="AS92" s="87">
        <f>AU49+AU46</f>
        <v>18808124</v>
      </c>
      <c r="AT92" s="86"/>
      <c r="AU92" s="86"/>
      <c r="AV92" s="86"/>
      <c r="AW92" s="85"/>
      <c r="AX92" s="87">
        <f>AS92</f>
        <v>18808124</v>
      </c>
      <c r="AY92" s="86"/>
      <c r="AZ92" s="86"/>
      <c r="BA92" s="86"/>
      <c r="BB92" s="85"/>
      <c r="BC92" s="87">
        <v>0</v>
      </c>
      <c r="BD92" s="86"/>
      <c r="BE92" s="86"/>
      <c r="BF92" s="86"/>
      <c r="BG92" s="85"/>
      <c r="BH92" s="87">
        <f>AS92-AD92</f>
        <v>-1665052</v>
      </c>
      <c r="BI92" s="86"/>
      <c r="BJ92" s="86"/>
      <c r="BK92" s="86"/>
      <c r="BL92" s="85"/>
      <c r="BM92" s="87">
        <f>AX92-AI92</f>
        <v>-1665052</v>
      </c>
      <c r="BN92" s="86"/>
      <c r="BO92" s="86"/>
      <c r="BP92" s="86"/>
      <c r="BQ92" s="85"/>
      <c r="BR92" s="18"/>
      <c r="BS92" s="18"/>
      <c r="BT92" s="18"/>
      <c r="BU92" s="18"/>
      <c r="BV92" s="18"/>
      <c r="BW92" s="18"/>
      <c r="BX92" s="18"/>
      <c r="BY92" s="18"/>
      <c r="BZ92" s="17"/>
    </row>
    <row r="93" spans="1:79" ht="107.45" customHeight="1" x14ac:dyDescent="0.2">
      <c r="A93" s="84">
        <v>9</v>
      </c>
      <c r="B93" s="82"/>
      <c r="C93" s="93" t="s">
        <v>82</v>
      </c>
      <c r="D93" s="92"/>
      <c r="E93" s="92"/>
      <c r="F93" s="92"/>
      <c r="G93" s="92"/>
      <c r="H93" s="92"/>
      <c r="I93" s="91"/>
      <c r="J93" s="90" t="s">
        <v>24</v>
      </c>
      <c r="K93" s="89"/>
      <c r="L93" s="89"/>
      <c r="M93" s="89"/>
      <c r="N93" s="88"/>
      <c r="O93" s="90" t="s">
        <v>81</v>
      </c>
      <c r="P93" s="89"/>
      <c r="Q93" s="89"/>
      <c r="R93" s="89"/>
      <c r="S93" s="89"/>
      <c r="T93" s="89"/>
      <c r="U93" s="89"/>
      <c r="V93" s="89"/>
      <c r="W93" s="89"/>
      <c r="X93" s="88"/>
      <c r="Y93" s="87">
        <v>0</v>
      </c>
      <c r="Z93" s="86"/>
      <c r="AA93" s="86"/>
      <c r="AB93" s="86"/>
      <c r="AC93" s="85"/>
      <c r="AD93" s="87">
        <v>1070277</v>
      </c>
      <c r="AE93" s="86"/>
      <c r="AF93" s="86"/>
      <c r="AG93" s="86"/>
      <c r="AH93" s="85"/>
      <c r="AI93" s="87">
        <f>Y93+AD93</f>
        <v>1070277</v>
      </c>
      <c r="AJ93" s="86"/>
      <c r="AK93" s="86"/>
      <c r="AL93" s="86"/>
      <c r="AM93" s="85"/>
      <c r="AN93" s="87">
        <v>0</v>
      </c>
      <c r="AO93" s="86"/>
      <c r="AP93" s="86"/>
      <c r="AQ93" s="86"/>
      <c r="AR93" s="85"/>
      <c r="AS93" s="87">
        <v>1026254</v>
      </c>
      <c r="AT93" s="86"/>
      <c r="AU93" s="86"/>
      <c r="AV93" s="86"/>
      <c r="AW93" s="85"/>
      <c r="AX93" s="87">
        <f>AS93</f>
        <v>1026254</v>
      </c>
      <c r="AY93" s="86"/>
      <c r="AZ93" s="86"/>
      <c r="BA93" s="86"/>
      <c r="BB93" s="85"/>
      <c r="BC93" s="87">
        <v>0</v>
      </c>
      <c r="BD93" s="86"/>
      <c r="BE93" s="86"/>
      <c r="BF93" s="86"/>
      <c r="BG93" s="85"/>
      <c r="BH93" s="87">
        <f>AS93-AD93</f>
        <v>-44023</v>
      </c>
      <c r="BI93" s="86"/>
      <c r="BJ93" s="86"/>
      <c r="BK93" s="86"/>
      <c r="BL93" s="85"/>
      <c r="BM93" s="87">
        <f>AX93-AI93</f>
        <v>-44023</v>
      </c>
      <c r="BN93" s="86"/>
      <c r="BO93" s="86"/>
      <c r="BP93" s="86"/>
      <c r="BQ93" s="85"/>
      <c r="BR93" s="18"/>
      <c r="BS93" s="18"/>
      <c r="BT93" s="18"/>
      <c r="BU93" s="18"/>
      <c r="BV93" s="18"/>
      <c r="BW93" s="18"/>
      <c r="BX93" s="18"/>
      <c r="BY93" s="18"/>
      <c r="BZ93" s="17"/>
    </row>
    <row r="94" spans="1:79" s="94" customFormat="1" ht="21" customHeight="1" x14ac:dyDescent="0.2">
      <c r="A94" s="114">
        <v>0</v>
      </c>
      <c r="B94" s="113"/>
      <c r="C94" s="112" t="s">
        <v>34</v>
      </c>
      <c r="D94" s="111"/>
      <c r="E94" s="111"/>
      <c r="F94" s="111"/>
      <c r="G94" s="111"/>
      <c r="H94" s="111"/>
      <c r="I94" s="110"/>
      <c r="J94" s="102" t="s">
        <v>64</v>
      </c>
      <c r="K94" s="101"/>
      <c r="L94" s="101"/>
      <c r="M94" s="101"/>
      <c r="N94" s="100"/>
      <c r="O94" s="102" t="s">
        <v>64</v>
      </c>
      <c r="P94" s="101"/>
      <c r="Q94" s="101"/>
      <c r="R94" s="101"/>
      <c r="S94" s="101"/>
      <c r="T94" s="101"/>
      <c r="U94" s="101"/>
      <c r="V94" s="101"/>
      <c r="W94" s="101"/>
      <c r="X94" s="100"/>
      <c r="Y94" s="99"/>
      <c r="Z94" s="98"/>
      <c r="AA94" s="98"/>
      <c r="AB94" s="98"/>
      <c r="AC94" s="97"/>
      <c r="AD94" s="99"/>
      <c r="AE94" s="98"/>
      <c r="AF94" s="98"/>
      <c r="AG94" s="98"/>
      <c r="AH94" s="97"/>
      <c r="AI94" s="99"/>
      <c r="AJ94" s="98"/>
      <c r="AK94" s="98"/>
      <c r="AL94" s="98"/>
      <c r="AM94" s="97"/>
      <c r="AN94" s="99"/>
      <c r="AO94" s="98"/>
      <c r="AP94" s="98"/>
      <c r="AQ94" s="98"/>
      <c r="AR94" s="97"/>
      <c r="AS94" s="99"/>
      <c r="AT94" s="98"/>
      <c r="AU94" s="98"/>
      <c r="AV94" s="98"/>
      <c r="AW94" s="97"/>
      <c r="AX94" s="99"/>
      <c r="AY94" s="98"/>
      <c r="AZ94" s="98"/>
      <c r="BA94" s="98"/>
      <c r="BB94" s="97"/>
      <c r="BC94" s="99"/>
      <c r="BD94" s="98"/>
      <c r="BE94" s="98"/>
      <c r="BF94" s="98"/>
      <c r="BG94" s="97"/>
      <c r="BH94" s="99"/>
      <c r="BI94" s="98"/>
      <c r="BJ94" s="98"/>
      <c r="BK94" s="98"/>
      <c r="BL94" s="97"/>
      <c r="BM94" s="99"/>
      <c r="BN94" s="98"/>
      <c r="BO94" s="98"/>
      <c r="BP94" s="98"/>
      <c r="BQ94" s="97"/>
      <c r="BR94" s="96"/>
      <c r="BS94" s="96"/>
      <c r="BT94" s="96"/>
      <c r="BU94" s="96"/>
      <c r="BV94" s="96"/>
      <c r="BW94" s="96"/>
      <c r="BX94" s="96"/>
      <c r="BY94" s="96"/>
      <c r="BZ94" s="95"/>
    </row>
    <row r="95" spans="1:79" ht="35.1" customHeight="1" x14ac:dyDescent="0.2">
      <c r="A95" s="109">
        <v>10</v>
      </c>
      <c r="B95" s="108"/>
      <c r="C95" s="93" t="s">
        <v>80</v>
      </c>
      <c r="D95" s="92"/>
      <c r="E95" s="92"/>
      <c r="F95" s="92"/>
      <c r="G95" s="92"/>
      <c r="H95" s="92"/>
      <c r="I95" s="91"/>
      <c r="J95" s="90" t="s">
        <v>32</v>
      </c>
      <c r="K95" s="89"/>
      <c r="L95" s="89"/>
      <c r="M95" s="89"/>
      <c r="N95" s="88"/>
      <c r="O95" s="90" t="s">
        <v>78</v>
      </c>
      <c r="P95" s="89"/>
      <c r="Q95" s="89"/>
      <c r="R95" s="89"/>
      <c r="S95" s="89"/>
      <c r="T95" s="89"/>
      <c r="U95" s="89"/>
      <c r="V95" s="89"/>
      <c r="W95" s="89"/>
      <c r="X95" s="88"/>
      <c r="Y95" s="87">
        <v>2733</v>
      </c>
      <c r="Z95" s="86"/>
      <c r="AA95" s="86"/>
      <c r="AB95" s="86"/>
      <c r="AC95" s="85"/>
      <c r="AD95" s="87">
        <v>0</v>
      </c>
      <c r="AE95" s="86"/>
      <c r="AF95" s="86"/>
      <c r="AG95" s="86"/>
      <c r="AH95" s="85"/>
      <c r="AI95" s="87">
        <f>Y95</f>
        <v>2733</v>
      </c>
      <c r="AJ95" s="86"/>
      <c r="AK95" s="86"/>
      <c r="AL95" s="86"/>
      <c r="AM95" s="85"/>
      <c r="AN95" s="87">
        <f>1228+782+473+264</f>
        <v>2747</v>
      </c>
      <c r="AO95" s="86"/>
      <c r="AP95" s="86"/>
      <c r="AQ95" s="86"/>
      <c r="AR95" s="85"/>
      <c r="AS95" s="87">
        <v>0</v>
      </c>
      <c r="AT95" s="86"/>
      <c r="AU95" s="86"/>
      <c r="AV95" s="86"/>
      <c r="AW95" s="85"/>
      <c r="AX95" s="87">
        <f>AN95</f>
        <v>2747</v>
      </c>
      <c r="AY95" s="86"/>
      <c r="AZ95" s="86"/>
      <c r="BA95" s="86"/>
      <c r="BB95" s="85"/>
      <c r="BC95" s="87">
        <f>AN95-Y95</f>
        <v>14</v>
      </c>
      <c r="BD95" s="86"/>
      <c r="BE95" s="86"/>
      <c r="BF95" s="86"/>
      <c r="BG95" s="85"/>
      <c r="BH95" s="87">
        <f>AS95-AD95</f>
        <v>0</v>
      </c>
      <c r="BI95" s="86"/>
      <c r="BJ95" s="86"/>
      <c r="BK95" s="86"/>
      <c r="BL95" s="85"/>
      <c r="BM95" s="87">
        <f>BC95</f>
        <v>14</v>
      </c>
      <c r="BN95" s="86"/>
      <c r="BO95" s="86"/>
      <c r="BP95" s="86"/>
      <c r="BQ95" s="85"/>
      <c r="BR95" s="18"/>
      <c r="BS95" s="18"/>
      <c r="BT95" s="18"/>
      <c r="BU95" s="18"/>
      <c r="BV95" s="18"/>
      <c r="BW95" s="18"/>
      <c r="BX95" s="18"/>
      <c r="BY95" s="18"/>
      <c r="BZ95" s="17"/>
    </row>
    <row r="96" spans="1:79" ht="41.45" customHeight="1" x14ac:dyDescent="0.2">
      <c r="A96" s="109">
        <v>11</v>
      </c>
      <c r="B96" s="108"/>
      <c r="C96" s="93" t="s">
        <v>30</v>
      </c>
      <c r="D96" s="92"/>
      <c r="E96" s="92"/>
      <c r="F96" s="92"/>
      <c r="G96" s="92"/>
      <c r="H96" s="92"/>
      <c r="I96" s="91"/>
      <c r="J96" s="90" t="s">
        <v>32</v>
      </c>
      <c r="K96" s="89"/>
      <c r="L96" s="89"/>
      <c r="M96" s="89"/>
      <c r="N96" s="88"/>
      <c r="O96" s="90" t="s">
        <v>78</v>
      </c>
      <c r="P96" s="89"/>
      <c r="Q96" s="89"/>
      <c r="R96" s="89"/>
      <c r="S96" s="89"/>
      <c r="T96" s="89"/>
      <c r="U96" s="89"/>
      <c r="V96" s="89"/>
      <c r="W96" s="89"/>
      <c r="X96" s="88"/>
      <c r="Y96" s="87">
        <v>1422</v>
      </c>
      <c r="Z96" s="86"/>
      <c r="AA96" s="86"/>
      <c r="AB96" s="86"/>
      <c r="AC96" s="85"/>
      <c r="AD96" s="87">
        <v>0</v>
      </c>
      <c r="AE96" s="86"/>
      <c r="AF96" s="86"/>
      <c r="AG96" s="86"/>
      <c r="AH96" s="85"/>
      <c r="AI96" s="87">
        <f>Y96</f>
        <v>1422</v>
      </c>
      <c r="AJ96" s="86"/>
      <c r="AK96" s="86"/>
      <c r="AL96" s="86"/>
      <c r="AM96" s="85"/>
      <c r="AN96" s="87">
        <f>612+356+268+192</f>
        <v>1428</v>
      </c>
      <c r="AO96" s="86"/>
      <c r="AP96" s="86"/>
      <c r="AQ96" s="86"/>
      <c r="AR96" s="85"/>
      <c r="AS96" s="87">
        <v>0</v>
      </c>
      <c r="AT96" s="86"/>
      <c r="AU96" s="86"/>
      <c r="AV96" s="86"/>
      <c r="AW96" s="85"/>
      <c r="AX96" s="87">
        <f>AN96</f>
        <v>1428</v>
      </c>
      <c r="AY96" s="86"/>
      <c r="AZ96" s="86"/>
      <c r="BA96" s="86"/>
      <c r="BB96" s="85"/>
      <c r="BC96" s="87">
        <f>AN96-Y96</f>
        <v>6</v>
      </c>
      <c r="BD96" s="86"/>
      <c r="BE96" s="86"/>
      <c r="BF96" s="86"/>
      <c r="BG96" s="85"/>
      <c r="BH96" s="87">
        <f>AS96-AD96</f>
        <v>0</v>
      </c>
      <c r="BI96" s="86"/>
      <c r="BJ96" s="86"/>
      <c r="BK96" s="86"/>
      <c r="BL96" s="85"/>
      <c r="BM96" s="87">
        <f>BC96</f>
        <v>6</v>
      </c>
      <c r="BN96" s="86"/>
      <c r="BO96" s="86"/>
      <c r="BP96" s="86"/>
      <c r="BQ96" s="85"/>
      <c r="BR96" s="18"/>
      <c r="BS96" s="18"/>
      <c r="BT96" s="18"/>
      <c r="BU96" s="18"/>
      <c r="BV96" s="18"/>
      <c r="BW96" s="18"/>
      <c r="BX96" s="18"/>
      <c r="BY96" s="18"/>
      <c r="BZ96" s="17"/>
    </row>
    <row r="97" spans="1:78" ht="47.45" hidden="1" customHeight="1" x14ac:dyDescent="0.2">
      <c r="A97" s="109">
        <v>7</v>
      </c>
      <c r="B97" s="108"/>
      <c r="C97" s="93" t="s">
        <v>79</v>
      </c>
      <c r="D97" s="92"/>
      <c r="E97" s="92"/>
      <c r="F97" s="92"/>
      <c r="G97" s="92"/>
      <c r="H97" s="92"/>
      <c r="I97" s="91"/>
      <c r="J97" s="90" t="s">
        <v>32</v>
      </c>
      <c r="K97" s="89"/>
      <c r="L97" s="89"/>
      <c r="M97" s="89"/>
      <c r="N97" s="88"/>
      <c r="O97" s="90" t="s">
        <v>78</v>
      </c>
      <c r="P97" s="89"/>
      <c r="Q97" s="89"/>
      <c r="R97" s="89"/>
      <c r="S97" s="89"/>
      <c r="T97" s="89"/>
      <c r="U97" s="89"/>
      <c r="V97" s="89"/>
      <c r="W97" s="89"/>
      <c r="X97" s="88"/>
      <c r="Y97" s="87">
        <v>2776</v>
      </c>
      <c r="Z97" s="86"/>
      <c r="AA97" s="86"/>
      <c r="AB97" s="86"/>
      <c r="AC97" s="85"/>
      <c r="AD97" s="87">
        <v>0</v>
      </c>
      <c r="AE97" s="86"/>
      <c r="AF97" s="86"/>
      <c r="AG97" s="86"/>
      <c r="AH97" s="85"/>
      <c r="AI97" s="87">
        <f>Y97</f>
        <v>2776</v>
      </c>
      <c r="AJ97" s="86"/>
      <c r="AK97" s="86"/>
      <c r="AL97" s="86"/>
      <c r="AM97" s="85"/>
      <c r="AN97" s="87">
        <v>2733</v>
      </c>
      <c r="AO97" s="86"/>
      <c r="AP97" s="86"/>
      <c r="AQ97" s="86"/>
      <c r="AR97" s="85"/>
      <c r="AS97" s="87">
        <v>0</v>
      </c>
      <c r="AT97" s="86"/>
      <c r="AU97" s="86"/>
      <c r="AV97" s="86"/>
      <c r="AW97" s="85"/>
      <c r="AX97" s="87">
        <f>AN97</f>
        <v>2733</v>
      </c>
      <c r="AY97" s="86"/>
      <c r="AZ97" s="86"/>
      <c r="BA97" s="86"/>
      <c r="BB97" s="85"/>
      <c r="BC97" s="87">
        <f>AN97-Y97</f>
        <v>-43</v>
      </c>
      <c r="BD97" s="86"/>
      <c r="BE97" s="86"/>
      <c r="BF97" s="86"/>
      <c r="BG97" s="85"/>
      <c r="BH97" s="87">
        <f>AS97-AD97</f>
        <v>0</v>
      </c>
      <c r="BI97" s="86"/>
      <c r="BJ97" s="86"/>
      <c r="BK97" s="86"/>
      <c r="BL97" s="85"/>
      <c r="BM97" s="87">
        <f>BC97</f>
        <v>-43</v>
      </c>
      <c r="BN97" s="86"/>
      <c r="BO97" s="86"/>
      <c r="BP97" s="86"/>
      <c r="BQ97" s="85"/>
      <c r="BR97" s="18"/>
      <c r="BS97" s="18"/>
      <c r="BT97" s="18"/>
      <c r="BU97" s="18"/>
      <c r="BV97" s="18"/>
      <c r="BW97" s="18"/>
      <c r="BX97" s="18"/>
      <c r="BY97" s="18"/>
      <c r="BZ97" s="17"/>
    </row>
    <row r="98" spans="1:78" ht="45" customHeight="1" x14ac:dyDescent="0.2">
      <c r="A98" s="84">
        <v>12</v>
      </c>
      <c r="B98" s="82"/>
      <c r="C98" s="93" t="s">
        <v>77</v>
      </c>
      <c r="D98" s="92"/>
      <c r="E98" s="92"/>
      <c r="F98" s="92"/>
      <c r="G98" s="92"/>
      <c r="H98" s="92"/>
      <c r="I98" s="91"/>
      <c r="J98" s="90" t="s">
        <v>32</v>
      </c>
      <c r="K98" s="89"/>
      <c r="L98" s="89"/>
      <c r="M98" s="89"/>
      <c r="N98" s="88"/>
      <c r="O98" s="90" t="s">
        <v>75</v>
      </c>
      <c r="P98" s="89"/>
      <c r="Q98" s="89"/>
      <c r="R98" s="89"/>
      <c r="S98" s="89"/>
      <c r="T98" s="89"/>
      <c r="U98" s="89"/>
      <c r="V98" s="89"/>
      <c r="W98" s="89"/>
      <c r="X98" s="88"/>
      <c r="Y98" s="87">
        <v>703</v>
      </c>
      <c r="Z98" s="86"/>
      <c r="AA98" s="86"/>
      <c r="AB98" s="86"/>
      <c r="AC98" s="85"/>
      <c r="AD98" s="87">
        <v>9</v>
      </c>
      <c r="AE98" s="86"/>
      <c r="AF98" s="86"/>
      <c r="AG98" s="86"/>
      <c r="AH98" s="85"/>
      <c r="AI98" s="87">
        <f>Y98+AD98</f>
        <v>712</v>
      </c>
      <c r="AJ98" s="86"/>
      <c r="AK98" s="86"/>
      <c r="AL98" s="86"/>
      <c r="AM98" s="85"/>
      <c r="AN98" s="87">
        <f>274+75+87</f>
        <v>436</v>
      </c>
      <c r="AO98" s="86"/>
      <c r="AP98" s="86"/>
      <c r="AQ98" s="86"/>
      <c r="AR98" s="85"/>
      <c r="AS98" s="87">
        <f>28+4+2</f>
        <v>34</v>
      </c>
      <c r="AT98" s="86"/>
      <c r="AU98" s="86"/>
      <c r="AV98" s="86"/>
      <c r="AW98" s="85"/>
      <c r="AX98" s="87">
        <f>AN98+AS98</f>
        <v>470</v>
      </c>
      <c r="AY98" s="86"/>
      <c r="AZ98" s="86"/>
      <c r="BA98" s="86"/>
      <c r="BB98" s="85"/>
      <c r="BC98" s="87">
        <f>AN98-Y98</f>
        <v>-267</v>
      </c>
      <c r="BD98" s="86"/>
      <c r="BE98" s="86"/>
      <c r="BF98" s="86"/>
      <c r="BG98" s="85"/>
      <c r="BH98" s="87">
        <f>AS98-AD98</f>
        <v>25</v>
      </c>
      <c r="BI98" s="86"/>
      <c r="BJ98" s="86"/>
      <c r="BK98" s="86"/>
      <c r="BL98" s="85"/>
      <c r="BM98" s="87">
        <f>BC98+BH98</f>
        <v>-242</v>
      </c>
      <c r="BN98" s="86"/>
      <c r="BO98" s="86"/>
      <c r="BP98" s="86"/>
      <c r="BQ98" s="85"/>
      <c r="BR98" s="18"/>
      <c r="BS98" s="18"/>
      <c r="BT98" s="18"/>
      <c r="BU98" s="18"/>
      <c r="BV98" s="18"/>
      <c r="BW98" s="18"/>
      <c r="BX98" s="18"/>
      <c r="BY98" s="18"/>
      <c r="BZ98" s="17"/>
    </row>
    <row r="99" spans="1:78" ht="46.5" customHeight="1" x14ac:dyDescent="0.2">
      <c r="A99" s="84">
        <v>13</v>
      </c>
      <c r="B99" s="82"/>
      <c r="C99" s="93" t="s">
        <v>76</v>
      </c>
      <c r="D99" s="92"/>
      <c r="E99" s="92"/>
      <c r="F99" s="92"/>
      <c r="G99" s="92"/>
      <c r="H99" s="92"/>
      <c r="I99" s="91"/>
      <c r="J99" s="90" t="s">
        <v>32</v>
      </c>
      <c r="K99" s="89"/>
      <c r="L99" s="89"/>
      <c r="M99" s="89"/>
      <c r="N99" s="88"/>
      <c r="O99" s="90" t="s">
        <v>75</v>
      </c>
      <c r="P99" s="89"/>
      <c r="Q99" s="89"/>
      <c r="R99" s="89"/>
      <c r="S99" s="89"/>
      <c r="T99" s="89"/>
      <c r="U99" s="89"/>
      <c r="V99" s="89"/>
      <c r="W99" s="89"/>
      <c r="X99" s="88"/>
      <c r="Y99" s="87">
        <v>238</v>
      </c>
      <c r="Z99" s="86"/>
      <c r="AA99" s="86"/>
      <c r="AB99" s="86"/>
      <c r="AC99" s="85"/>
      <c r="AD99" s="87">
        <v>0</v>
      </c>
      <c r="AE99" s="86"/>
      <c r="AF99" s="86"/>
      <c r="AG99" s="86"/>
      <c r="AH99" s="85"/>
      <c r="AI99" s="87">
        <f>Y99+AD99</f>
        <v>238</v>
      </c>
      <c r="AJ99" s="86"/>
      <c r="AK99" s="86"/>
      <c r="AL99" s="86"/>
      <c r="AM99" s="85"/>
      <c r="AN99" s="87">
        <f>128+80+30</f>
        <v>238</v>
      </c>
      <c r="AO99" s="86"/>
      <c r="AP99" s="86"/>
      <c r="AQ99" s="86"/>
      <c r="AR99" s="85"/>
      <c r="AS99" s="87">
        <v>0</v>
      </c>
      <c r="AT99" s="86"/>
      <c r="AU99" s="86"/>
      <c r="AV99" s="86"/>
      <c r="AW99" s="85"/>
      <c r="AX99" s="87">
        <f>AN99+AS99</f>
        <v>238</v>
      </c>
      <c r="AY99" s="86"/>
      <c r="AZ99" s="86"/>
      <c r="BA99" s="86"/>
      <c r="BB99" s="85"/>
      <c r="BC99" s="87">
        <v>0</v>
      </c>
      <c r="BD99" s="86"/>
      <c r="BE99" s="86"/>
      <c r="BF99" s="86"/>
      <c r="BG99" s="85"/>
      <c r="BH99" s="87">
        <f>AS99-AD99</f>
        <v>0</v>
      </c>
      <c r="BI99" s="86"/>
      <c r="BJ99" s="86"/>
      <c r="BK99" s="86"/>
      <c r="BL99" s="85"/>
      <c r="BM99" s="87">
        <v>0</v>
      </c>
      <c r="BN99" s="86"/>
      <c r="BO99" s="86"/>
      <c r="BP99" s="86"/>
      <c r="BQ99" s="85"/>
      <c r="BR99" s="18"/>
      <c r="BS99" s="18"/>
      <c r="BT99" s="18"/>
      <c r="BU99" s="18"/>
      <c r="BV99" s="18"/>
      <c r="BW99" s="18"/>
      <c r="BX99" s="18"/>
      <c r="BY99" s="18"/>
      <c r="BZ99" s="17"/>
    </row>
    <row r="100" spans="1:78" ht="37.5" customHeight="1" x14ac:dyDescent="0.2">
      <c r="A100" s="84">
        <v>14</v>
      </c>
      <c r="B100" s="82"/>
      <c r="C100" s="93" t="s">
        <v>74</v>
      </c>
      <c r="D100" s="92"/>
      <c r="E100" s="92"/>
      <c r="F100" s="92"/>
      <c r="G100" s="92"/>
      <c r="H100" s="92"/>
      <c r="I100" s="91"/>
      <c r="J100" s="90" t="s">
        <v>73</v>
      </c>
      <c r="K100" s="89"/>
      <c r="L100" s="89"/>
      <c r="M100" s="89"/>
      <c r="N100" s="88"/>
      <c r="O100" s="90" t="s">
        <v>72</v>
      </c>
      <c r="P100" s="89"/>
      <c r="Q100" s="89"/>
      <c r="R100" s="89"/>
      <c r="S100" s="89"/>
      <c r="T100" s="89"/>
      <c r="U100" s="89"/>
      <c r="V100" s="89"/>
      <c r="W100" s="89"/>
      <c r="X100" s="88"/>
      <c r="Y100" s="87">
        <v>0</v>
      </c>
      <c r="Z100" s="86"/>
      <c r="AA100" s="86"/>
      <c r="AB100" s="86"/>
      <c r="AC100" s="85"/>
      <c r="AD100" s="87">
        <v>7573</v>
      </c>
      <c r="AE100" s="86"/>
      <c r="AF100" s="86"/>
      <c r="AG100" s="86"/>
      <c r="AH100" s="85"/>
      <c r="AI100" s="87">
        <f>Y100+AD100</f>
        <v>7573</v>
      </c>
      <c r="AJ100" s="86"/>
      <c r="AK100" s="86"/>
      <c r="AL100" s="86"/>
      <c r="AM100" s="85"/>
      <c r="AN100" s="87">
        <v>0</v>
      </c>
      <c r="AO100" s="86"/>
      <c r="AP100" s="86"/>
      <c r="AQ100" s="86"/>
      <c r="AR100" s="85"/>
      <c r="AS100" s="87">
        <v>7573</v>
      </c>
      <c r="AT100" s="86"/>
      <c r="AU100" s="86"/>
      <c r="AV100" s="86"/>
      <c r="AW100" s="85"/>
      <c r="AX100" s="87">
        <f>AS100</f>
        <v>7573</v>
      </c>
      <c r="AY100" s="86"/>
      <c r="AZ100" s="86"/>
      <c r="BA100" s="86"/>
      <c r="BB100" s="85"/>
      <c r="BC100" s="87">
        <v>0</v>
      </c>
      <c r="BD100" s="86"/>
      <c r="BE100" s="86"/>
      <c r="BF100" s="86"/>
      <c r="BG100" s="85"/>
      <c r="BH100" s="87">
        <f>AS100-AD100</f>
        <v>0</v>
      </c>
      <c r="BI100" s="86"/>
      <c r="BJ100" s="86"/>
      <c r="BK100" s="86"/>
      <c r="BL100" s="85"/>
      <c r="BM100" s="87">
        <v>0</v>
      </c>
      <c r="BN100" s="86"/>
      <c r="BO100" s="86"/>
      <c r="BP100" s="86"/>
      <c r="BQ100" s="85"/>
      <c r="BR100" s="18"/>
      <c r="BS100" s="18"/>
      <c r="BT100" s="18"/>
      <c r="BU100" s="18"/>
      <c r="BV100" s="18"/>
      <c r="BW100" s="18"/>
      <c r="BX100" s="18"/>
      <c r="BY100" s="18"/>
      <c r="BZ100" s="17"/>
    </row>
    <row r="101" spans="1:78" s="94" customFormat="1" ht="18.95" customHeight="1" x14ac:dyDescent="0.2">
      <c r="A101" s="107">
        <v>0</v>
      </c>
      <c r="B101" s="106"/>
      <c r="C101" s="105" t="s">
        <v>26</v>
      </c>
      <c r="D101" s="104"/>
      <c r="E101" s="104"/>
      <c r="F101" s="104"/>
      <c r="G101" s="104"/>
      <c r="H101" s="104"/>
      <c r="I101" s="103"/>
      <c r="J101" s="102" t="s">
        <v>64</v>
      </c>
      <c r="K101" s="101"/>
      <c r="L101" s="101"/>
      <c r="M101" s="101"/>
      <c r="N101" s="100"/>
      <c r="O101" s="102" t="s">
        <v>64</v>
      </c>
      <c r="P101" s="101"/>
      <c r="Q101" s="101"/>
      <c r="R101" s="101"/>
      <c r="S101" s="101"/>
      <c r="T101" s="101"/>
      <c r="U101" s="101"/>
      <c r="V101" s="101"/>
      <c r="W101" s="101"/>
      <c r="X101" s="100"/>
      <c r="Y101" s="99"/>
      <c r="Z101" s="98"/>
      <c r="AA101" s="98"/>
      <c r="AB101" s="98"/>
      <c r="AC101" s="97"/>
      <c r="AD101" s="99"/>
      <c r="AE101" s="98"/>
      <c r="AF101" s="98"/>
      <c r="AG101" s="98"/>
      <c r="AH101" s="97"/>
      <c r="AI101" s="99"/>
      <c r="AJ101" s="98"/>
      <c r="AK101" s="98"/>
      <c r="AL101" s="98"/>
      <c r="AM101" s="97"/>
      <c r="AN101" s="99"/>
      <c r="AO101" s="98"/>
      <c r="AP101" s="98"/>
      <c r="AQ101" s="98"/>
      <c r="AR101" s="97"/>
      <c r="AS101" s="99"/>
      <c r="AT101" s="98"/>
      <c r="AU101" s="98"/>
      <c r="AV101" s="98"/>
      <c r="AW101" s="97"/>
      <c r="AX101" s="99"/>
      <c r="AY101" s="98"/>
      <c r="AZ101" s="98"/>
      <c r="BA101" s="98"/>
      <c r="BB101" s="97"/>
      <c r="BC101" s="99"/>
      <c r="BD101" s="98"/>
      <c r="BE101" s="98"/>
      <c r="BF101" s="98"/>
      <c r="BG101" s="97"/>
      <c r="BH101" s="99"/>
      <c r="BI101" s="98"/>
      <c r="BJ101" s="98"/>
      <c r="BK101" s="98"/>
      <c r="BL101" s="97"/>
      <c r="BM101" s="99"/>
      <c r="BN101" s="98"/>
      <c r="BO101" s="98"/>
      <c r="BP101" s="98"/>
      <c r="BQ101" s="97"/>
      <c r="BR101" s="96"/>
      <c r="BS101" s="96"/>
      <c r="BT101" s="96"/>
      <c r="BU101" s="96"/>
      <c r="BV101" s="96"/>
      <c r="BW101" s="96"/>
      <c r="BX101" s="96"/>
      <c r="BY101" s="96"/>
      <c r="BZ101" s="95"/>
    </row>
    <row r="102" spans="1:78" ht="45.6" customHeight="1" x14ac:dyDescent="0.2">
      <c r="A102" s="84">
        <v>15</v>
      </c>
      <c r="B102" s="82"/>
      <c r="C102" s="93" t="s">
        <v>71</v>
      </c>
      <c r="D102" s="92"/>
      <c r="E102" s="92"/>
      <c r="F102" s="92"/>
      <c r="G102" s="92"/>
      <c r="H102" s="92"/>
      <c r="I102" s="91"/>
      <c r="J102" s="90" t="s">
        <v>24</v>
      </c>
      <c r="K102" s="89"/>
      <c r="L102" s="89"/>
      <c r="M102" s="89"/>
      <c r="N102" s="88"/>
      <c r="O102" s="90" t="s">
        <v>70</v>
      </c>
      <c r="P102" s="89"/>
      <c r="Q102" s="89"/>
      <c r="R102" s="89"/>
      <c r="S102" s="89"/>
      <c r="T102" s="89"/>
      <c r="U102" s="89"/>
      <c r="V102" s="89"/>
      <c r="W102" s="89"/>
      <c r="X102" s="88"/>
      <c r="Y102" s="87">
        <v>22579</v>
      </c>
      <c r="Z102" s="86"/>
      <c r="AA102" s="86"/>
      <c r="AB102" s="86"/>
      <c r="AC102" s="85"/>
      <c r="AD102" s="87">
        <v>10288</v>
      </c>
      <c r="AE102" s="86"/>
      <c r="AF102" s="86"/>
      <c r="AG102" s="86"/>
      <c r="AH102" s="85"/>
      <c r="AI102" s="87">
        <v>32858</v>
      </c>
      <c r="AJ102" s="86"/>
      <c r="AK102" s="86"/>
      <c r="AL102" s="86"/>
      <c r="AM102" s="85"/>
      <c r="AN102" s="87">
        <f>AN86/AN95</f>
        <v>22113.638514743358</v>
      </c>
      <c r="AO102" s="86"/>
      <c r="AP102" s="86"/>
      <c r="AQ102" s="86"/>
      <c r="AR102" s="85"/>
      <c r="AS102" s="87">
        <f>AS86/AN95</f>
        <v>9514.9421186749187</v>
      </c>
      <c r="AT102" s="86"/>
      <c r="AU102" s="86"/>
      <c r="AV102" s="86"/>
      <c r="AW102" s="85"/>
      <c r="AX102" s="87">
        <f>AX86/AX95</f>
        <v>31629.571532580998</v>
      </c>
      <c r="AY102" s="86"/>
      <c r="AZ102" s="86"/>
      <c r="BA102" s="86"/>
      <c r="BB102" s="85"/>
      <c r="BC102" s="87">
        <f>AN102-Y102</f>
        <v>-465.36148525664248</v>
      </c>
      <c r="BD102" s="86"/>
      <c r="BE102" s="86"/>
      <c r="BF102" s="86"/>
      <c r="BG102" s="85"/>
      <c r="BH102" s="87">
        <f>AS102-AD102</f>
        <v>-773.05788132508133</v>
      </c>
      <c r="BI102" s="86"/>
      <c r="BJ102" s="86"/>
      <c r="BK102" s="86"/>
      <c r="BL102" s="85"/>
      <c r="BM102" s="87">
        <f>BC102+BH102</f>
        <v>-1238.4193665817238</v>
      </c>
      <c r="BN102" s="86"/>
      <c r="BO102" s="86"/>
      <c r="BP102" s="86"/>
      <c r="BQ102" s="85"/>
      <c r="BR102" s="18"/>
      <c r="BS102" s="18"/>
      <c r="BT102" s="18"/>
      <c r="BU102" s="18"/>
      <c r="BV102" s="18"/>
      <c r="BW102" s="18"/>
      <c r="BX102" s="18"/>
      <c r="BY102" s="18"/>
      <c r="BZ102" s="17"/>
    </row>
    <row r="103" spans="1:78" ht="47.1" customHeight="1" x14ac:dyDescent="0.2">
      <c r="A103" s="84">
        <v>16</v>
      </c>
      <c r="B103" s="82"/>
      <c r="C103" s="93" t="s">
        <v>69</v>
      </c>
      <c r="D103" s="92"/>
      <c r="E103" s="92"/>
      <c r="F103" s="92"/>
      <c r="G103" s="92"/>
      <c r="H103" s="92"/>
      <c r="I103" s="91"/>
      <c r="J103" s="90" t="s">
        <v>24</v>
      </c>
      <c r="K103" s="89"/>
      <c r="L103" s="89"/>
      <c r="M103" s="89"/>
      <c r="N103" s="88"/>
      <c r="O103" s="90" t="s">
        <v>65</v>
      </c>
      <c r="P103" s="89"/>
      <c r="Q103" s="89"/>
      <c r="R103" s="89"/>
      <c r="S103" s="89"/>
      <c r="T103" s="89"/>
      <c r="U103" s="89"/>
      <c r="V103" s="89"/>
      <c r="W103" s="89"/>
      <c r="X103" s="88"/>
      <c r="Y103" s="87">
        <v>1522</v>
      </c>
      <c r="Z103" s="86"/>
      <c r="AA103" s="86"/>
      <c r="AB103" s="86"/>
      <c r="AC103" s="85"/>
      <c r="AD103" s="87">
        <v>0</v>
      </c>
      <c r="AE103" s="86"/>
      <c r="AF103" s="86"/>
      <c r="AG103" s="86"/>
      <c r="AH103" s="85"/>
      <c r="AI103" s="87">
        <f>Y103</f>
        <v>1522</v>
      </c>
      <c r="AJ103" s="86"/>
      <c r="AK103" s="86"/>
      <c r="AL103" s="86"/>
      <c r="AM103" s="85"/>
      <c r="AN103" s="87">
        <f>AN88/AN99</f>
        <v>1499.9495798319329</v>
      </c>
      <c r="AO103" s="86"/>
      <c r="AP103" s="86"/>
      <c r="AQ103" s="86"/>
      <c r="AR103" s="85"/>
      <c r="AS103" s="87">
        <v>0</v>
      </c>
      <c r="AT103" s="86"/>
      <c r="AU103" s="86"/>
      <c r="AV103" s="86"/>
      <c r="AW103" s="85"/>
      <c r="AX103" s="87">
        <f>AN103</f>
        <v>1499.9495798319329</v>
      </c>
      <c r="AY103" s="86"/>
      <c r="AZ103" s="86"/>
      <c r="BA103" s="86"/>
      <c r="BB103" s="85"/>
      <c r="BC103" s="87">
        <f>AN103-Y103</f>
        <v>-22.050420168067149</v>
      </c>
      <c r="BD103" s="86"/>
      <c r="BE103" s="86"/>
      <c r="BF103" s="86"/>
      <c r="BG103" s="85"/>
      <c r="BH103" s="87">
        <v>0</v>
      </c>
      <c r="BI103" s="86"/>
      <c r="BJ103" s="86"/>
      <c r="BK103" s="86"/>
      <c r="BL103" s="85"/>
      <c r="BM103" s="87">
        <f>BC103</f>
        <v>-22.050420168067149</v>
      </c>
      <c r="BN103" s="86"/>
      <c r="BO103" s="86"/>
      <c r="BP103" s="86"/>
      <c r="BQ103" s="85"/>
      <c r="BR103" s="18"/>
      <c r="BS103" s="18"/>
      <c r="BT103" s="18"/>
      <c r="BU103" s="18"/>
      <c r="BV103" s="18"/>
      <c r="BW103" s="18"/>
      <c r="BX103" s="18"/>
      <c r="BY103" s="18"/>
      <c r="BZ103" s="17"/>
    </row>
    <row r="104" spans="1:78" ht="35.450000000000003" customHeight="1" x14ac:dyDescent="0.2">
      <c r="A104" s="84">
        <v>17</v>
      </c>
      <c r="B104" s="82"/>
      <c r="C104" s="93" t="s">
        <v>68</v>
      </c>
      <c r="D104" s="92"/>
      <c r="E104" s="92"/>
      <c r="F104" s="92"/>
      <c r="G104" s="92"/>
      <c r="H104" s="92"/>
      <c r="I104" s="91"/>
      <c r="J104" s="90" t="s">
        <v>24</v>
      </c>
      <c r="K104" s="89"/>
      <c r="L104" s="89"/>
      <c r="M104" s="89"/>
      <c r="N104" s="88"/>
      <c r="O104" s="90" t="s">
        <v>58</v>
      </c>
      <c r="P104" s="89"/>
      <c r="Q104" s="89"/>
      <c r="R104" s="89"/>
      <c r="S104" s="89"/>
      <c r="T104" s="89"/>
      <c r="U104" s="89"/>
      <c r="V104" s="89"/>
      <c r="W104" s="89"/>
      <c r="X104" s="88"/>
      <c r="Y104" s="87">
        <v>13679</v>
      </c>
      <c r="Z104" s="86"/>
      <c r="AA104" s="86"/>
      <c r="AB104" s="86"/>
      <c r="AC104" s="85"/>
      <c r="AD104" s="87">
        <v>13305</v>
      </c>
      <c r="AE104" s="86"/>
      <c r="AF104" s="86"/>
      <c r="AG104" s="86"/>
      <c r="AH104" s="85"/>
      <c r="AI104" s="87">
        <v>13492</v>
      </c>
      <c r="AJ104" s="86"/>
      <c r="AK104" s="86"/>
      <c r="AL104" s="86"/>
      <c r="AM104" s="85"/>
      <c r="AN104" s="87">
        <v>13679</v>
      </c>
      <c r="AO104" s="86"/>
      <c r="AP104" s="86"/>
      <c r="AQ104" s="86"/>
      <c r="AR104" s="85"/>
      <c r="AS104" s="87">
        <v>10132</v>
      </c>
      <c r="AT104" s="86"/>
      <c r="AU104" s="86"/>
      <c r="AV104" s="86"/>
      <c r="AW104" s="85"/>
      <c r="AX104" s="87">
        <f>(AN104+AS104)/2</f>
        <v>11905.5</v>
      </c>
      <c r="AY104" s="86"/>
      <c r="AZ104" s="86"/>
      <c r="BA104" s="86"/>
      <c r="BB104" s="85"/>
      <c r="BC104" s="87">
        <f>AN104-Y104</f>
        <v>0</v>
      </c>
      <c r="BD104" s="86"/>
      <c r="BE104" s="86"/>
      <c r="BF104" s="86"/>
      <c r="BG104" s="85"/>
      <c r="BH104" s="87">
        <f>AS104-AD104</f>
        <v>-3173</v>
      </c>
      <c r="BI104" s="86"/>
      <c r="BJ104" s="86"/>
      <c r="BK104" s="86"/>
      <c r="BL104" s="85"/>
      <c r="BM104" s="87">
        <f>BH104</f>
        <v>-3173</v>
      </c>
      <c r="BN104" s="86"/>
      <c r="BO104" s="86"/>
      <c r="BP104" s="86"/>
      <c r="BQ104" s="85"/>
      <c r="BR104" s="18"/>
      <c r="BS104" s="18"/>
      <c r="BT104" s="18"/>
      <c r="BU104" s="18"/>
      <c r="BV104" s="18"/>
      <c r="BW104" s="18"/>
      <c r="BX104" s="18"/>
      <c r="BY104" s="18"/>
      <c r="BZ104" s="17"/>
    </row>
    <row r="105" spans="1:78" ht="54.6" customHeight="1" x14ac:dyDescent="0.2">
      <c r="A105" s="84">
        <v>18</v>
      </c>
      <c r="B105" s="82"/>
      <c r="C105" s="93" t="s">
        <v>67</v>
      </c>
      <c r="D105" s="92"/>
      <c r="E105" s="92"/>
      <c r="F105" s="92"/>
      <c r="G105" s="92"/>
      <c r="H105" s="92"/>
      <c r="I105" s="91"/>
      <c r="J105" s="90" t="s">
        <v>24</v>
      </c>
      <c r="K105" s="89"/>
      <c r="L105" s="89"/>
      <c r="M105" s="89"/>
      <c r="N105" s="88"/>
      <c r="O105" s="90" t="s">
        <v>58</v>
      </c>
      <c r="P105" s="89"/>
      <c r="Q105" s="89"/>
      <c r="R105" s="89"/>
      <c r="S105" s="89"/>
      <c r="T105" s="89"/>
      <c r="U105" s="89"/>
      <c r="V105" s="89"/>
      <c r="W105" s="89"/>
      <c r="X105" s="88"/>
      <c r="Y105" s="87">
        <v>1172</v>
      </c>
      <c r="Z105" s="86"/>
      <c r="AA105" s="86"/>
      <c r="AB105" s="86"/>
      <c r="AC105" s="85"/>
      <c r="AD105" s="87">
        <v>162789</v>
      </c>
      <c r="AE105" s="86"/>
      <c r="AF105" s="86"/>
      <c r="AG105" s="86"/>
      <c r="AH105" s="85"/>
      <c r="AI105" s="87">
        <v>3215</v>
      </c>
      <c r="AJ105" s="86"/>
      <c r="AK105" s="86"/>
      <c r="AL105" s="86"/>
      <c r="AM105" s="85"/>
      <c r="AN105" s="87">
        <f>AN91/AN98</f>
        <v>1247.5550458715597</v>
      </c>
      <c r="AO105" s="86"/>
      <c r="AP105" s="86"/>
      <c r="AQ105" s="86"/>
      <c r="AR105" s="85"/>
      <c r="AS105" s="87">
        <f>AS91/AS98</f>
        <v>21183.235294117647</v>
      </c>
      <c r="AT105" s="86"/>
      <c r="AU105" s="86"/>
      <c r="AV105" s="86"/>
      <c r="AW105" s="85"/>
      <c r="AX105" s="87">
        <f>AX91/AX98</f>
        <v>2689.7106382978723</v>
      </c>
      <c r="AY105" s="86"/>
      <c r="AZ105" s="86"/>
      <c r="BA105" s="86"/>
      <c r="BB105" s="85"/>
      <c r="BC105" s="87">
        <f>AN105-Y105</f>
        <v>75.555045871559741</v>
      </c>
      <c r="BD105" s="86"/>
      <c r="BE105" s="86"/>
      <c r="BF105" s="86"/>
      <c r="BG105" s="85"/>
      <c r="BH105" s="87">
        <f>AS105-AD105</f>
        <v>-141605.76470588235</v>
      </c>
      <c r="BI105" s="86"/>
      <c r="BJ105" s="86"/>
      <c r="BK105" s="86"/>
      <c r="BL105" s="85"/>
      <c r="BM105" s="87">
        <f>BC105+BH105</f>
        <v>-141530.20966001079</v>
      </c>
      <c r="BN105" s="86"/>
      <c r="BO105" s="86"/>
      <c r="BP105" s="86"/>
      <c r="BQ105" s="85"/>
      <c r="BR105" s="18"/>
      <c r="BS105" s="18"/>
      <c r="BT105" s="18"/>
      <c r="BU105" s="18"/>
      <c r="BV105" s="18"/>
      <c r="BW105" s="18"/>
      <c r="BX105" s="18"/>
      <c r="BY105" s="18"/>
      <c r="BZ105" s="17"/>
    </row>
    <row r="106" spans="1:78" ht="36.950000000000003" customHeight="1" x14ac:dyDescent="0.2">
      <c r="A106" s="84">
        <v>19</v>
      </c>
      <c r="B106" s="82"/>
      <c r="C106" s="93" t="s">
        <v>66</v>
      </c>
      <c r="D106" s="92"/>
      <c r="E106" s="92"/>
      <c r="F106" s="92"/>
      <c r="G106" s="92"/>
      <c r="H106" s="92"/>
      <c r="I106" s="91"/>
      <c r="J106" s="90" t="s">
        <v>24</v>
      </c>
      <c r="K106" s="89"/>
      <c r="L106" s="89"/>
      <c r="M106" s="89"/>
      <c r="N106" s="88"/>
      <c r="O106" s="90" t="s">
        <v>65</v>
      </c>
      <c r="P106" s="89"/>
      <c r="Q106" s="89"/>
      <c r="R106" s="89"/>
      <c r="S106" s="89"/>
      <c r="T106" s="89"/>
      <c r="U106" s="89"/>
      <c r="V106" s="89"/>
      <c r="W106" s="89"/>
      <c r="X106" s="88"/>
      <c r="Y106" s="87">
        <v>0</v>
      </c>
      <c r="Z106" s="86"/>
      <c r="AA106" s="86"/>
      <c r="AB106" s="86"/>
      <c r="AC106" s="85"/>
      <c r="AD106" s="87">
        <v>2703</v>
      </c>
      <c r="AE106" s="86"/>
      <c r="AF106" s="86"/>
      <c r="AG106" s="86"/>
      <c r="AH106" s="85"/>
      <c r="AI106" s="87">
        <f>AD106</f>
        <v>2703</v>
      </c>
      <c r="AJ106" s="86"/>
      <c r="AK106" s="86"/>
      <c r="AL106" s="86"/>
      <c r="AM106" s="85"/>
      <c r="AN106" s="87">
        <v>0</v>
      </c>
      <c r="AO106" s="86"/>
      <c r="AP106" s="86"/>
      <c r="AQ106" s="86"/>
      <c r="AR106" s="85"/>
      <c r="AS106" s="87">
        <f>AS92/AS100</f>
        <v>2483.5763898058894</v>
      </c>
      <c r="AT106" s="86"/>
      <c r="AU106" s="86"/>
      <c r="AV106" s="86"/>
      <c r="AW106" s="85"/>
      <c r="AX106" s="87">
        <f>AS106</f>
        <v>2483.5763898058894</v>
      </c>
      <c r="AY106" s="86"/>
      <c r="AZ106" s="86"/>
      <c r="BA106" s="86"/>
      <c r="BB106" s="85"/>
      <c r="BC106" s="87">
        <f>0</f>
        <v>0</v>
      </c>
      <c r="BD106" s="86"/>
      <c r="BE106" s="86"/>
      <c r="BF106" s="86"/>
      <c r="BG106" s="85"/>
      <c r="BH106" s="87">
        <f>AS106-AD106</f>
        <v>-219.42361019411055</v>
      </c>
      <c r="BI106" s="86"/>
      <c r="BJ106" s="86"/>
      <c r="BK106" s="86"/>
      <c r="BL106" s="85"/>
      <c r="BM106" s="87">
        <f>BH106</f>
        <v>-219.42361019411055</v>
      </c>
      <c r="BN106" s="86"/>
      <c r="BO106" s="86"/>
      <c r="BP106" s="86"/>
      <c r="BQ106" s="85"/>
      <c r="BR106" s="18"/>
      <c r="BS106" s="18"/>
      <c r="BT106" s="18"/>
      <c r="BU106" s="18"/>
      <c r="BV106" s="18"/>
      <c r="BW106" s="18"/>
      <c r="BX106" s="18"/>
      <c r="BY106" s="18"/>
      <c r="BZ106" s="17"/>
    </row>
    <row r="107" spans="1:78" s="94" customFormat="1" ht="20.45" customHeight="1" x14ac:dyDescent="0.2">
      <c r="A107" s="107">
        <v>0</v>
      </c>
      <c r="B107" s="106"/>
      <c r="C107" s="105" t="s">
        <v>20</v>
      </c>
      <c r="D107" s="104"/>
      <c r="E107" s="104"/>
      <c r="F107" s="104"/>
      <c r="G107" s="104"/>
      <c r="H107" s="104"/>
      <c r="I107" s="103"/>
      <c r="J107" s="102" t="s">
        <v>64</v>
      </c>
      <c r="K107" s="101"/>
      <c r="L107" s="101"/>
      <c r="M107" s="101"/>
      <c r="N107" s="100"/>
      <c r="O107" s="102" t="s">
        <v>64</v>
      </c>
      <c r="P107" s="101"/>
      <c r="Q107" s="101"/>
      <c r="R107" s="101"/>
      <c r="S107" s="101"/>
      <c r="T107" s="101"/>
      <c r="U107" s="101"/>
      <c r="V107" s="101"/>
      <c r="W107" s="101"/>
      <c r="X107" s="100"/>
      <c r="Y107" s="99"/>
      <c r="Z107" s="98"/>
      <c r="AA107" s="98"/>
      <c r="AB107" s="98"/>
      <c r="AC107" s="97"/>
      <c r="AD107" s="99"/>
      <c r="AE107" s="98"/>
      <c r="AF107" s="98"/>
      <c r="AG107" s="98"/>
      <c r="AH107" s="97"/>
      <c r="AI107" s="99"/>
      <c r="AJ107" s="98"/>
      <c r="AK107" s="98"/>
      <c r="AL107" s="98"/>
      <c r="AM107" s="97"/>
      <c r="AN107" s="99"/>
      <c r="AO107" s="98"/>
      <c r="AP107" s="98"/>
      <c r="AQ107" s="98"/>
      <c r="AR107" s="97"/>
      <c r="AS107" s="99"/>
      <c r="AT107" s="98"/>
      <c r="AU107" s="98"/>
      <c r="AV107" s="98"/>
      <c r="AW107" s="97"/>
      <c r="AX107" s="99"/>
      <c r="AY107" s="98"/>
      <c r="AZ107" s="98"/>
      <c r="BA107" s="98"/>
      <c r="BB107" s="97"/>
      <c r="BC107" s="99"/>
      <c r="BD107" s="98"/>
      <c r="BE107" s="98"/>
      <c r="BF107" s="98"/>
      <c r="BG107" s="97"/>
      <c r="BH107" s="99"/>
      <c r="BI107" s="98"/>
      <c r="BJ107" s="98"/>
      <c r="BK107" s="98"/>
      <c r="BL107" s="97"/>
      <c r="BM107" s="99"/>
      <c r="BN107" s="98"/>
      <c r="BO107" s="98"/>
      <c r="BP107" s="98"/>
      <c r="BQ107" s="97"/>
      <c r="BR107" s="96"/>
      <c r="BS107" s="96"/>
      <c r="BT107" s="96"/>
      <c r="BU107" s="96"/>
      <c r="BV107" s="96"/>
      <c r="BW107" s="96"/>
      <c r="BX107" s="96"/>
      <c r="BY107" s="96"/>
      <c r="BZ107" s="95"/>
    </row>
    <row r="108" spans="1:78" ht="67.5" customHeight="1" x14ac:dyDescent="0.2">
      <c r="A108" s="84">
        <v>20</v>
      </c>
      <c r="B108" s="82"/>
      <c r="C108" s="93" t="s">
        <v>19</v>
      </c>
      <c r="D108" s="92"/>
      <c r="E108" s="92"/>
      <c r="F108" s="92"/>
      <c r="G108" s="92"/>
      <c r="H108" s="92"/>
      <c r="I108" s="91"/>
      <c r="J108" s="90" t="s">
        <v>59</v>
      </c>
      <c r="K108" s="89"/>
      <c r="L108" s="89"/>
      <c r="M108" s="89"/>
      <c r="N108" s="88"/>
      <c r="O108" s="90" t="s">
        <v>58</v>
      </c>
      <c r="P108" s="89"/>
      <c r="Q108" s="89"/>
      <c r="R108" s="89"/>
      <c r="S108" s="89"/>
      <c r="T108" s="89"/>
      <c r="U108" s="89"/>
      <c r="V108" s="89"/>
      <c r="W108" s="89"/>
      <c r="X108" s="88"/>
      <c r="Y108" s="87">
        <v>105</v>
      </c>
      <c r="Z108" s="86"/>
      <c r="AA108" s="86"/>
      <c r="AB108" s="86"/>
      <c r="AC108" s="85"/>
      <c r="AD108" s="87">
        <v>0</v>
      </c>
      <c r="AE108" s="86"/>
      <c r="AF108" s="86"/>
      <c r="AG108" s="86"/>
      <c r="AH108" s="85"/>
      <c r="AI108" s="87">
        <v>105</v>
      </c>
      <c r="AJ108" s="86"/>
      <c r="AK108" s="86"/>
      <c r="AL108" s="86"/>
      <c r="AM108" s="85"/>
      <c r="AN108" s="87">
        <f>(151+105+110+110)/4</f>
        <v>119</v>
      </c>
      <c r="AO108" s="86"/>
      <c r="AP108" s="86"/>
      <c r="AQ108" s="86"/>
      <c r="AR108" s="85"/>
      <c r="AS108" s="87">
        <v>0</v>
      </c>
      <c r="AT108" s="86"/>
      <c r="AU108" s="86"/>
      <c r="AV108" s="86"/>
      <c r="AW108" s="85"/>
      <c r="AX108" s="87">
        <f>AN108</f>
        <v>119</v>
      </c>
      <c r="AY108" s="86"/>
      <c r="AZ108" s="86"/>
      <c r="BA108" s="86"/>
      <c r="BB108" s="85"/>
      <c r="BC108" s="87">
        <f>AN108-Y108</f>
        <v>14</v>
      </c>
      <c r="BD108" s="86"/>
      <c r="BE108" s="86"/>
      <c r="BF108" s="86"/>
      <c r="BG108" s="85"/>
      <c r="BH108" s="87">
        <f>AS108-AD108</f>
        <v>0</v>
      </c>
      <c r="BI108" s="86"/>
      <c r="BJ108" s="86"/>
      <c r="BK108" s="86"/>
      <c r="BL108" s="85"/>
      <c r="BM108" s="87">
        <f>BC108+BH108</f>
        <v>14</v>
      </c>
      <c r="BN108" s="86"/>
      <c r="BO108" s="86"/>
      <c r="BP108" s="86"/>
      <c r="BQ108" s="85"/>
      <c r="BR108" s="18"/>
      <c r="BS108" s="18"/>
      <c r="BT108" s="18"/>
      <c r="BU108" s="18"/>
      <c r="BV108" s="18"/>
      <c r="BW108" s="18"/>
      <c r="BX108" s="18"/>
      <c r="BY108" s="18"/>
      <c r="BZ108" s="17"/>
    </row>
    <row r="109" spans="1:78" ht="72.599999999999994" customHeight="1" x14ac:dyDescent="0.2">
      <c r="A109" s="84">
        <v>21</v>
      </c>
      <c r="B109" s="82"/>
      <c r="C109" s="93" t="s">
        <v>16</v>
      </c>
      <c r="D109" s="92"/>
      <c r="E109" s="92"/>
      <c r="F109" s="92"/>
      <c r="G109" s="92"/>
      <c r="H109" s="92"/>
      <c r="I109" s="91"/>
      <c r="J109" s="90" t="s">
        <v>59</v>
      </c>
      <c r="K109" s="89"/>
      <c r="L109" s="89"/>
      <c r="M109" s="89"/>
      <c r="N109" s="88"/>
      <c r="O109" s="90" t="s">
        <v>58</v>
      </c>
      <c r="P109" s="89"/>
      <c r="Q109" s="89"/>
      <c r="R109" s="89"/>
      <c r="S109" s="89"/>
      <c r="T109" s="89"/>
      <c r="U109" s="89"/>
      <c r="V109" s="89"/>
      <c r="W109" s="89"/>
      <c r="X109" s="88"/>
      <c r="Y109" s="87">
        <v>102</v>
      </c>
      <c r="Z109" s="86"/>
      <c r="AA109" s="86"/>
      <c r="AB109" s="86"/>
      <c r="AC109" s="85"/>
      <c r="AD109" s="87">
        <v>0</v>
      </c>
      <c r="AE109" s="86"/>
      <c r="AF109" s="86"/>
      <c r="AG109" s="86"/>
      <c r="AH109" s="85"/>
      <c r="AI109" s="87">
        <v>102</v>
      </c>
      <c r="AJ109" s="86"/>
      <c r="AK109" s="86"/>
      <c r="AL109" s="86"/>
      <c r="AM109" s="85"/>
      <c r="AN109" s="87">
        <f>(101+102+146+103)/4</f>
        <v>113</v>
      </c>
      <c r="AO109" s="86"/>
      <c r="AP109" s="86"/>
      <c r="AQ109" s="86"/>
      <c r="AR109" s="85"/>
      <c r="AS109" s="87">
        <v>0</v>
      </c>
      <c r="AT109" s="86"/>
      <c r="AU109" s="86"/>
      <c r="AV109" s="86"/>
      <c r="AW109" s="85"/>
      <c r="AX109" s="87">
        <f>AN109</f>
        <v>113</v>
      </c>
      <c r="AY109" s="86"/>
      <c r="AZ109" s="86"/>
      <c r="BA109" s="86"/>
      <c r="BB109" s="85"/>
      <c r="BC109" s="87">
        <f>AN109-Y109</f>
        <v>11</v>
      </c>
      <c r="BD109" s="86"/>
      <c r="BE109" s="86"/>
      <c r="BF109" s="86"/>
      <c r="BG109" s="85"/>
      <c r="BH109" s="87">
        <f>AS109-AD109</f>
        <v>0</v>
      </c>
      <c r="BI109" s="86"/>
      <c r="BJ109" s="86"/>
      <c r="BK109" s="86"/>
      <c r="BL109" s="85"/>
      <c r="BM109" s="87">
        <f>BC109</f>
        <v>11</v>
      </c>
      <c r="BN109" s="86"/>
      <c r="BO109" s="86"/>
      <c r="BP109" s="86"/>
      <c r="BQ109" s="85"/>
      <c r="BR109" s="18"/>
      <c r="BS109" s="18"/>
      <c r="BT109" s="18"/>
      <c r="BU109" s="18"/>
      <c r="BV109" s="18"/>
      <c r="BW109" s="18"/>
      <c r="BX109" s="18"/>
      <c r="BY109" s="18"/>
      <c r="BZ109" s="17"/>
    </row>
    <row r="110" spans="1:78" ht="43.5" customHeight="1" x14ac:dyDescent="0.2">
      <c r="A110" s="84">
        <v>22</v>
      </c>
      <c r="B110" s="82"/>
      <c r="C110" s="93" t="s">
        <v>63</v>
      </c>
      <c r="D110" s="92"/>
      <c r="E110" s="92"/>
      <c r="F110" s="92"/>
      <c r="G110" s="92"/>
      <c r="H110" s="92"/>
      <c r="I110" s="91"/>
      <c r="J110" s="90" t="s">
        <v>59</v>
      </c>
      <c r="K110" s="89"/>
      <c r="L110" s="89"/>
      <c r="M110" s="89"/>
      <c r="N110" s="88"/>
      <c r="O110" s="90" t="s">
        <v>58</v>
      </c>
      <c r="P110" s="89"/>
      <c r="Q110" s="89"/>
      <c r="R110" s="89"/>
      <c r="S110" s="89"/>
      <c r="T110" s="89"/>
      <c r="U110" s="89"/>
      <c r="V110" s="89"/>
      <c r="W110" s="89"/>
      <c r="X110" s="88"/>
      <c r="Y110" s="87">
        <v>0</v>
      </c>
      <c r="Z110" s="86"/>
      <c r="AA110" s="86"/>
      <c r="AB110" s="86"/>
      <c r="AC110" s="85"/>
      <c r="AD110" s="87">
        <v>102</v>
      </c>
      <c r="AE110" s="86"/>
      <c r="AF110" s="86"/>
      <c r="AG110" s="86"/>
      <c r="AH110" s="85"/>
      <c r="AI110" s="87">
        <v>102</v>
      </c>
      <c r="AJ110" s="86"/>
      <c r="AK110" s="86"/>
      <c r="AL110" s="86"/>
      <c r="AM110" s="85"/>
      <c r="AN110" s="87">
        <v>0</v>
      </c>
      <c r="AO110" s="86"/>
      <c r="AP110" s="86"/>
      <c r="AQ110" s="86"/>
      <c r="AR110" s="85"/>
      <c r="AS110" s="87">
        <f>(173+67)/2</f>
        <v>120</v>
      </c>
      <c r="AT110" s="86"/>
      <c r="AU110" s="86"/>
      <c r="AV110" s="86"/>
      <c r="AW110" s="85"/>
      <c r="AX110" s="87">
        <f>AS110</f>
        <v>120</v>
      </c>
      <c r="AY110" s="86"/>
      <c r="AZ110" s="86"/>
      <c r="BA110" s="86"/>
      <c r="BB110" s="85"/>
      <c r="BC110" s="87">
        <f>AN110-Y110</f>
        <v>0</v>
      </c>
      <c r="BD110" s="86"/>
      <c r="BE110" s="86"/>
      <c r="BF110" s="86"/>
      <c r="BG110" s="85"/>
      <c r="BH110" s="87">
        <f>AS110-AD110</f>
        <v>18</v>
      </c>
      <c r="BI110" s="86"/>
      <c r="BJ110" s="86"/>
      <c r="BK110" s="86"/>
      <c r="BL110" s="85"/>
      <c r="BM110" s="87">
        <f>BH110</f>
        <v>18</v>
      </c>
      <c r="BN110" s="86"/>
      <c r="BO110" s="86"/>
      <c r="BP110" s="86"/>
      <c r="BQ110" s="85"/>
      <c r="BR110" s="18"/>
      <c r="BS110" s="18"/>
      <c r="BT110" s="18"/>
      <c r="BU110" s="18"/>
      <c r="BV110" s="18"/>
      <c r="BW110" s="18"/>
      <c r="BX110" s="18"/>
      <c r="BY110" s="18"/>
      <c r="BZ110" s="17"/>
    </row>
    <row r="111" spans="1:78" ht="39" customHeight="1" x14ac:dyDescent="0.2">
      <c r="A111" s="84">
        <v>23</v>
      </c>
      <c r="B111" s="82"/>
      <c r="C111" s="93" t="s">
        <v>62</v>
      </c>
      <c r="D111" s="92"/>
      <c r="E111" s="92"/>
      <c r="F111" s="92"/>
      <c r="G111" s="92"/>
      <c r="H111" s="92"/>
      <c r="I111" s="91"/>
      <c r="J111" s="90" t="s">
        <v>59</v>
      </c>
      <c r="K111" s="89"/>
      <c r="L111" s="89"/>
      <c r="M111" s="89"/>
      <c r="N111" s="88"/>
      <c r="O111" s="90" t="s">
        <v>58</v>
      </c>
      <c r="P111" s="89"/>
      <c r="Q111" s="89"/>
      <c r="R111" s="89"/>
      <c r="S111" s="89"/>
      <c r="T111" s="89"/>
      <c r="U111" s="89"/>
      <c r="V111" s="89"/>
      <c r="W111" s="89"/>
      <c r="X111" s="88"/>
      <c r="Y111" s="87">
        <v>87</v>
      </c>
      <c r="Z111" s="86"/>
      <c r="AA111" s="86"/>
      <c r="AB111" s="86"/>
      <c r="AC111" s="85"/>
      <c r="AD111" s="87">
        <v>4</v>
      </c>
      <c r="AE111" s="86"/>
      <c r="AF111" s="86"/>
      <c r="AG111" s="86"/>
      <c r="AH111" s="85"/>
      <c r="AI111" s="87">
        <v>61</v>
      </c>
      <c r="AJ111" s="86"/>
      <c r="AK111" s="86"/>
      <c r="AL111" s="86"/>
      <c r="AM111" s="85"/>
      <c r="AN111" s="87">
        <f>53171817/60748887%</f>
        <v>87.527228276626701</v>
      </c>
      <c r="AO111" s="86"/>
      <c r="AP111" s="86"/>
      <c r="AQ111" s="86"/>
      <c r="AR111" s="85"/>
      <c r="AS111" s="87">
        <f>914828/26137546%</f>
        <v>3.500053141943777</v>
      </c>
      <c r="AT111" s="86"/>
      <c r="AU111" s="86"/>
      <c r="AV111" s="86"/>
      <c r="AW111" s="85"/>
      <c r="AX111" s="87">
        <f>(53171817+914828)/(60748887+26137546)%</f>
        <v>62.249816378122006</v>
      </c>
      <c r="AY111" s="86"/>
      <c r="AZ111" s="86"/>
      <c r="BA111" s="86"/>
      <c r="BB111" s="85"/>
      <c r="BC111" s="87">
        <f>AN111-Y111</f>
        <v>0.52722827662670113</v>
      </c>
      <c r="BD111" s="86"/>
      <c r="BE111" s="86"/>
      <c r="BF111" s="86"/>
      <c r="BG111" s="85"/>
      <c r="BH111" s="87">
        <f>AS111-AD111</f>
        <v>-0.49994685805622296</v>
      </c>
      <c r="BI111" s="86"/>
      <c r="BJ111" s="86"/>
      <c r="BK111" s="86"/>
      <c r="BL111" s="85"/>
      <c r="BM111" s="87">
        <f>BC111</f>
        <v>0.52722827662670113</v>
      </c>
      <c r="BN111" s="86"/>
      <c r="BO111" s="86"/>
      <c r="BP111" s="86"/>
      <c r="BQ111" s="85"/>
      <c r="BR111" s="18"/>
      <c r="BS111" s="18"/>
      <c r="BT111" s="18"/>
      <c r="BU111" s="18"/>
      <c r="BV111" s="18"/>
      <c r="BW111" s="18"/>
      <c r="BX111" s="18"/>
      <c r="BY111" s="18"/>
      <c r="BZ111" s="17"/>
    </row>
    <row r="112" spans="1:78" ht="36.950000000000003" customHeight="1" x14ac:dyDescent="0.2">
      <c r="A112" s="84">
        <v>24</v>
      </c>
      <c r="B112" s="82"/>
      <c r="C112" s="93" t="s">
        <v>61</v>
      </c>
      <c r="D112" s="92"/>
      <c r="E112" s="92"/>
      <c r="F112" s="92"/>
      <c r="G112" s="92"/>
      <c r="H112" s="92"/>
      <c r="I112" s="91"/>
      <c r="J112" s="90" t="s">
        <v>59</v>
      </c>
      <c r="K112" s="89"/>
      <c r="L112" s="89"/>
      <c r="M112" s="89"/>
      <c r="N112" s="88"/>
      <c r="O112" s="90" t="s">
        <v>58</v>
      </c>
      <c r="P112" s="89"/>
      <c r="Q112" s="89"/>
      <c r="R112" s="89"/>
      <c r="S112" s="89"/>
      <c r="T112" s="89"/>
      <c r="U112" s="89"/>
      <c r="V112" s="89"/>
      <c r="W112" s="89"/>
      <c r="X112" s="88"/>
      <c r="Y112" s="87">
        <v>100</v>
      </c>
      <c r="Z112" s="86"/>
      <c r="AA112" s="86"/>
      <c r="AB112" s="86"/>
      <c r="AC112" s="85"/>
      <c r="AD112" s="87">
        <v>0</v>
      </c>
      <c r="AE112" s="86"/>
      <c r="AF112" s="86"/>
      <c r="AG112" s="86"/>
      <c r="AH112" s="85"/>
      <c r="AI112" s="87">
        <v>100</v>
      </c>
      <c r="AJ112" s="86"/>
      <c r="AK112" s="86"/>
      <c r="AL112" s="86"/>
      <c r="AM112" s="85"/>
      <c r="AN112" s="87">
        <v>100</v>
      </c>
      <c r="AO112" s="86"/>
      <c r="AP112" s="86"/>
      <c r="AQ112" s="86"/>
      <c r="AR112" s="85"/>
      <c r="AS112" s="87">
        <v>0</v>
      </c>
      <c r="AT112" s="86"/>
      <c r="AU112" s="86"/>
      <c r="AV112" s="86"/>
      <c r="AW112" s="85"/>
      <c r="AX112" s="87">
        <v>100</v>
      </c>
      <c r="AY112" s="86"/>
      <c r="AZ112" s="86"/>
      <c r="BA112" s="86"/>
      <c r="BB112" s="85"/>
      <c r="BC112" s="87">
        <f>AN112-Y112</f>
        <v>0</v>
      </c>
      <c r="BD112" s="86"/>
      <c r="BE112" s="86"/>
      <c r="BF112" s="86"/>
      <c r="BG112" s="85"/>
      <c r="BH112" s="87">
        <f>AS112-AD112</f>
        <v>0</v>
      </c>
      <c r="BI112" s="86"/>
      <c r="BJ112" s="86"/>
      <c r="BK112" s="86"/>
      <c r="BL112" s="85"/>
      <c r="BM112" s="87">
        <v>0</v>
      </c>
      <c r="BN112" s="86"/>
      <c r="BO112" s="86"/>
      <c r="BP112" s="86"/>
      <c r="BQ112" s="85"/>
      <c r="BR112" s="18"/>
      <c r="BS112" s="18"/>
      <c r="BT112" s="18"/>
      <c r="BU112" s="18"/>
      <c r="BV112" s="18"/>
      <c r="BW112" s="18"/>
      <c r="BX112" s="18"/>
      <c r="BY112" s="18"/>
      <c r="BZ112" s="17"/>
    </row>
    <row r="113" spans="1:79" ht="65.099999999999994" customHeight="1" x14ac:dyDescent="0.2">
      <c r="A113" s="84">
        <v>25</v>
      </c>
      <c r="B113" s="82"/>
      <c r="C113" s="93" t="s">
        <v>14</v>
      </c>
      <c r="D113" s="92"/>
      <c r="E113" s="92"/>
      <c r="F113" s="92"/>
      <c r="G113" s="92"/>
      <c r="H113" s="92"/>
      <c r="I113" s="91"/>
      <c r="J113" s="90" t="s">
        <v>59</v>
      </c>
      <c r="K113" s="89"/>
      <c r="L113" s="89"/>
      <c r="M113" s="89"/>
      <c r="N113" s="88"/>
      <c r="O113" s="90" t="s">
        <v>58</v>
      </c>
      <c r="P113" s="89"/>
      <c r="Q113" s="89"/>
      <c r="R113" s="89"/>
      <c r="S113" s="89"/>
      <c r="T113" s="89"/>
      <c r="U113" s="89"/>
      <c r="V113" s="89"/>
      <c r="W113" s="89"/>
      <c r="X113" s="88"/>
      <c r="Y113" s="87">
        <v>0</v>
      </c>
      <c r="Z113" s="86"/>
      <c r="AA113" s="86"/>
      <c r="AB113" s="86"/>
      <c r="AC113" s="85"/>
      <c r="AD113" s="87">
        <v>100</v>
      </c>
      <c r="AE113" s="86"/>
      <c r="AF113" s="86"/>
      <c r="AG113" s="86"/>
      <c r="AH113" s="85"/>
      <c r="AI113" s="87">
        <v>100</v>
      </c>
      <c r="AJ113" s="86"/>
      <c r="AK113" s="86"/>
      <c r="AL113" s="86"/>
      <c r="AM113" s="85"/>
      <c r="AN113" s="87">
        <v>0</v>
      </c>
      <c r="AO113" s="86"/>
      <c r="AP113" s="86"/>
      <c r="AQ113" s="86"/>
      <c r="AR113" s="85"/>
      <c r="AS113" s="87">
        <f>AS92/AI92%</f>
        <v>91.867153391344843</v>
      </c>
      <c r="AT113" s="86"/>
      <c r="AU113" s="86"/>
      <c r="AV113" s="86"/>
      <c r="AW113" s="85"/>
      <c r="AX113" s="87">
        <f>AS113</f>
        <v>91.867153391344843</v>
      </c>
      <c r="AY113" s="86"/>
      <c r="AZ113" s="86"/>
      <c r="BA113" s="86"/>
      <c r="BB113" s="85"/>
      <c r="BC113" s="87">
        <f>AN113-Y113</f>
        <v>0</v>
      </c>
      <c r="BD113" s="86"/>
      <c r="BE113" s="86"/>
      <c r="BF113" s="86"/>
      <c r="BG113" s="85"/>
      <c r="BH113" s="87">
        <f>AS113-AD113</f>
        <v>-8.1328466086551572</v>
      </c>
      <c r="BI113" s="86"/>
      <c r="BJ113" s="86"/>
      <c r="BK113" s="86"/>
      <c r="BL113" s="85"/>
      <c r="BM113" s="87">
        <f>BH113</f>
        <v>-8.1328466086551572</v>
      </c>
      <c r="BN113" s="86"/>
      <c r="BO113" s="86"/>
      <c r="BP113" s="86"/>
      <c r="BQ113" s="85"/>
      <c r="BR113" s="18"/>
      <c r="BS113" s="18"/>
      <c r="BT113" s="18"/>
      <c r="BU113" s="18"/>
      <c r="BV113" s="18"/>
      <c r="BW113" s="18"/>
      <c r="BX113" s="18"/>
      <c r="BY113" s="18"/>
      <c r="BZ113" s="17"/>
    </row>
    <row r="114" spans="1:79" ht="100.5" customHeight="1" x14ac:dyDescent="0.2">
      <c r="A114" s="84">
        <v>26</v>
      </c>
      <c r="B114" s="82"/>
      <c r="C114" s="93" t="s">
        <v>60</v>
      </c>
      <c r="D114" s="92"/>
      <c r="E114" s="92"/>
      <c r="F114" s="92"/>
      <c r="G114" s="92"/>
      <c r="H114" s="92"/>
      <c r="I114" s="91"/>
      <c r="J114" s="90" t="s">
        <v>59</v>
      </c>
      <c r="K114" s="89"/>
      <c r="L114" s="89"/>
      <c r="M114" s="89"/>
      <c r="N114" s="88"/>
      <c r="O114" s="90" t="s">
        <v>58</v>
      </c>
      <c r="P114" s="89"/>
      <c r="Q114" s="89"/>
      <c r="R114" s="89"/>
      <c r="S114" s="89"/>
      <c r="T114" s="89"/>
      <c r="U114" s="89"/>
      <c r="V114" s="89"/>
      <c r="W114" s="89"/>
      <c r="X114" s="88"/>
      <c r="Y114" s="87">
        <v>0</v>
      </c>
      <c r="Z114" s="86"/>
      <c r="AA114" s="86"/>
      <c r="AB114" s="86"/>
      <c r="AC114" s="85"/>
      <c r="AD114" s="87">
        <v>100</v>
      </c>
      <c r="AE114" s="86"/>
      <c r="AF114" s="86"/>
      <c r="AG114" s="86"/>
      <c r="AH114" s="85"/>
      <c r="AI114" s="87">
        <v>100</v>
      </c>
      <c r="AJ114" s="86"/>
      <c r="AK114" s="86"/>
      <c r="AL114" s="86"/>
      <c r="AM114" s="85"/>
      <c r="AN114" s="87">
        <v>0</v>
      </c>
      <c r="AO114" s="86"/>
      <c r="AP114" s="86"/>
      <c r="AQ114" s="86"/>
      <c r="AR114" s="85"/>
      <c r="AS114" s="87">
        <v>100</v>
      </c>
      <c r="AT114" s="86"/>
      <c r="AU114" s="86"/>
      <c r="AV114" s="86"/>
      <c r="AW114" s="85"/>
      <c r="AX114" s="87">
        <f>AN114+AS114</f>
        <v>100</v>
      </c>
      <c r="AY114" s="86"/>
      <c r="AZ114" s="86"/>
      <c r="BA114" s="86"/>
      <c r="BB114" s="85"/>
      <c r="BC114" s="87">
        <f>AN114-Y114</f>
        <v>0</v>
      </c>
      <c r="BD114" s="86"/>
      <c r="BE114" s="86"/>
      <c r="BF114" s="86"/>
      <c r="BG114" s="85"/>
      <c r="BH114" s="87">
        <v>0</v>
      </c>
      <c r="BI114" s="86"/>
      <c r="BJ114" s="86"/>
      <c r="BK114" s="86"/>
      <c r="BL114" s="85"/>
      <c r="BM114" s="87">
        <v>0</v>
      </c>
      <c r="BN114" s="86"/>
      <c r="BO114" s="86"/>
      <c r="BP114" s="86"/>
      <c r="BQ114" s="85"/>
      <c r="BR114" s="18"/>
      <c r="BS114" s="18"/>
      <c r="BT114" s="18"/>
      <c r="BU114" s="18"/>
      <c r="BV114" s="18"/>
      <c r="BW114" s="18"/>
      <c r="BX114" s="18"/>
      <c r="BY114" s="18"/>
      <c r="BZ114" s="17"/>
    </row>
    <row r="115" spans="1:79" ht="23.45" customHeight="1" x14ac:dyDescent="0.2">
      <c r="A115" s="22"/>
      <c r="B115" s="22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8"/>
      <c r="BS115" s="18"/>
      <c r="BT115" s="18"/>
      <c r="BU115" s="18"/>
      <c r="BV115" s="18"/>
      <c r="BW115" s="18"/>
      <c r="BX115" s="18"/>
      <c r="BY115" s="18"/>
      <c r="BZ115" s="17"/>
    </row>
    <row r="116" spans="1:79" ht="15.75" x14ac:dyDescent="0.2">
      <c r="A116" s="16" t="s">
        <v>57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</row>
    <row r="117" spans="1:79" ht="19.5" customHeight="1" x14ac:dyDescent="0.2">
      <c r="A117" s="22"/>
      <c r="B117" s="22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8"/>
      <c r="BS117" s="18"/>
      <c r="BT117" s="18"/>
      <c r="BU117" s="18"/>
      <c r="BV117" s="18"/>
      <c r="BW117" s="18"/>
      <c r="BX117" s="18"/>
      <c r="BY117" s="18"/>
      <c r="BZ117" s="17"/>
    </row>
    <row r="118" spans="1:79" s="79" customFormat="1" ht="26.25" customHeight="1" x14ac:dyDescent="0.2">
      <c r="A118" s="84" t="s">
        <v>56</v>
      </c>
      <c r="B118" s="82"/>
      <c r="C118" s="84" t="s">
        <v>55</v>
      </c>
      <c r="D118" s="83"/>
      <c r="E118" s="83"/>
      <c r="F118" s="83"/>
      <c r="G118" s="83"/>
      <c r="H118" s="83"/>
      <c r="I118" s="82"/>
      <c r="J118" s="84" t="s">
        <v>54</v>
      </c>
      <c r="K118" s="83"/>
      <c r="L118" s="83"/>
      <c r="M118" s="83"/>
      <c r="N118" s="82"/>
      <c r="O118" s="84" t="s">
        <v>53</v>
      </c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2"/>
      <c r="BR118" s="81"/>
      <c r="BS118" s="81"/>
      <c r="BT118" s="81"/>
      <c r="BU118" s="81"/>
      <c r="BV118" s="81"/>
      <c r="BW118" s="81"/>
      <c r="BX118" s="81"/>
      <c r="BY118" s="81"/>
      <c r="BZ118" s="80"/>
    </row>
    <row r="119" spans="1:79" s="76" customFormat="1" ht="15.95" customHeight="1" x14ac:dyDescent="0.2">
      <c r="A119" s="63">
        <v>1</v>
      </c>
      <c r="B119" s="61"/>
      <c r="C119" s="63">
        <v>2</v>
      </c>
      <c r="D119" s="62"/>
      <c r="E119" s="62"/>
      <c r="F119" s="62"/>
      <c r="G119" s="62"/>
      <c r="H119" s="62"/>
      <c r="I119" s="61"/>
      <c r="J119" s="63">
        <v>3</v>
      </c>
      <c r="K119" s="62"/>
      <c r="L119" s="62"/>
      <c r="M119" s="62"/>
      <c r="N119" s="61"/>
      <c r="O119" s="63">
        <v>4</v>
      </c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1"/>
      <c r="BR119" s="78"/>
      <c r="BS119" s="78"/>
      <c r="BT119" s="78"/>
      <c r="BU119" s="78"/>
      <c r="BV119" s="78"/>
      <c r="BW119" s="78"/>
      <c r="BX119" s="78"/>
      <c r="BY119" s="78"/>
      <c r="BZ119" s="77"/>
    </row>
    <row r="120" spans="1:79" s="64" customFormat="1" ht="36" hidden="1" customHeight="1" x14ac:dyDescent="0.2">
      <c r="A120" s="72" t="s">
        <v>52</v>
      </c>
      <c r="B120" s="70"/>
      <c r="C120" s="75" t="s">
        <v>51</v>
      </c>
      <c r="D120" s="74"/>
      <c r="E120" s="74"/>
      <c r="F120" s="74"/>
      <c r="G120" s="74"/>
      <c r="H120" s="74"/>
      <c r="I120" s="73"/>
      <c r="J120" s="72" t="s">
        <v>50</v>
      </c>
      <c r="K120" s="71"/>
      <c r="L120" s="71"/>
      <c r="M120" s="71"/>
      <c r="N120" s="70"/>
      <c r="O120" s="69" t="s">
        <v>49</v>
      </c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7"/>
      <c r="BR120" s="66"/>
      <c r="BS120" s="66"/>
      <c r="BT120" s="65"/>
      <c r="BU120" s="65"/>
      <c r="BV120" s="65"/>
      <c r="BW120" s="65"/>
      <c r="BX120" s="65"/>
      <c r="BY120" s="65"/>
      <c r="BZ120" s="65"/>
      <c r="CA120" s="64" t="s">
        <v>48</v>
      </c>
    </row>
    <row r="121" spans="1:79" s="24" customFormat="1" ht="17.100000000000001" customHeight="1" x14ac:dyDescent="0.2">
      <c r="A121" s="50">
        <v>0</v>
      </c>
      <c r="B121" s="48"/>
      <c r="C121" s="60" t="s">
        <v>47</v>
      </c>
      <c r="D121" s="59"/>
      <c r="E121" s="59"/>
      <c r="F121" s="59"/>
      <c r="G121" s="59"/>
      <c r="H121" s="59"/>
      <c r="I121" s="58"/>
      <c r="J121" s="50"/>
      <c r="K121" s="49"/>
      <c r="L121" s="49"/>
      <c r="M121" s="49"/>
      <c r="N121" s="48"/>
      <c r="O121" s="45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7"/>
      <c r="BR121" s="26"/>
      <c r="BS121" s="26"/>
      <c r="BT121" s="26"/>
      <c r="BU121" s="26"/>
      <c r="BV121" s="26"/>
      <c r="BW121" s="26"/>
      <c r="BX121" s="26"/>
      <c r="BY121" s="26"/>
      <c r="BZ121" s="25"/>
      <c r="CA121" s="24" t="s">
        <v>46</v>
      </c>
    </row>
    <row r="122" spans="1:79" s="24" customFormat="1" ht="39" hidden="1" customHeight="1" x14ac:dyDescent="0.2">
      <c r="A122" s="50">
        <v>0</v>
      </c>
      <c r="B122" s="48"/>
      <c r="C122" s="57" t="s">
        <v>45</v>
      </c>
      <c r="D122" s="56"/>
      <c r="E122" s="56"/>
      <c r="F122" s="56"/>
      <c r="G122" s="56"/>
      <c r="H122" s="56"/>
      <c r="I122" s="55"/>
      <c r="J122" s="63" t="s">
        <v>38</v>
      </c>
      <c r="K122" s="62"/>
      <c r="L122" s="62"/>
      <c r="M122" s="62"/>
      <c r="N122" s="61"/>
      <c r="O122" s="30" t="s">
        <v>44</v>
      </c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54"/>
      <c r="BR122" s="26"/>
      <c r="BS122" s="26"/>
      <c r="BT122" s="26"/>
      <c r="BU122" s="26"/>
      <c r="BV122" s="26"/>
      <c r="BW122" s="26"/>
      <c r="BX122" s="26"/>
      <c r="BY122" s="26"/>
      <c r="BZ122" s="25"/>
    </row>
    <row r="123" spans="1:79" s="24" customFormat="1" ht="300" customHeight="1" x14ac:dyDescent="0.2">
      <c r="A123" s="50">
        <v>0</v>
      </c>
      <c r="B123" s="48"/>
      <c r="C123" s="57" t="s">
        <v>43</v>
      </c>
      <c r="D123" s="56"/>
      <c r="E123" s="56"/>
      <c r="F123" s="56"/>
      <c r="G123" s="56"/>
      <c r="H123" s="56"/>
      <c r="I123" s="55"/>
      <c r="J123" s="63" t="s">
        <v>24</v>
      </c>
      <c r="K123" s="62"/>
      <c r="L123" s="62"/>
      <c r="M123" s="62"/>
      <c r="N123" s="61"/>
      <c r="O123" s="30" t="s">
        <v>42</v>
      </c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54"/>
      <c r="BR123" s="26"/>
      <c r="BS123" s="26"/>
      <c r="BT123" s="26"/>
      <c r="BU123" s="26"/>
      <c r="BV123" s="26"/>
      <c r="BW123" s="26"/>
      <c r="BX123" s="26"/>
      <c r="BY123" s="26"/>
      <c r="BZ123" s="25"/>
    </row>
    <row r="124" spans="1:79" s="24" customFormat="1" ht="62.45" customHeight="1" x14ac:dyDescent="0.2">
      <c r="A124" s="50">
        <v>0</v>
      </c>
      <c r="B124" s="48"/>
      <c r="C124" s="57" t="s">
        <v>41</v>
      </c>
      <c r="D124" s="56"/>
      <c r="E124" s="56"/>
      <c r="F124" s="56"/>
      <c r="G124" s="56"/>
      <c r="H124" s="56"/>
      <c r="I124" s="55"/>
      <c r="J124" s="63" t="s">
        <v>38</v>
      </c>
      <c r="K124" s="62"/>
      <c r="L124" s="62"/>
      <c r="M124" s="62"/>
      <c r="N124" s="61"/>
      <c r="O124" s="30" t="s">
        <v>40</v>
      </c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54"/>
      <c r="BR124" s="26"/>
      <c r="BS124" s="26"/>
      <c r="BT124" s="26"/>
      <c r="BU124" s="26"/>
      <c r="BV124" s="26"/>
      <c r="BW124" s="26"/>
      <c r="BX124" s="26"/>
      <c r="BY124" s="26"/>
      <c r="BZ124" s="25"/>
    </row>
    <row r="125" spans="1:79" s="24" customFormat="1" ht="24.6" customHeight="1" x14ac:dyDescent="0.2">
      <c r="A125" s="50">
        <v>0</v>
      </c>
      <c r="B125" s="48"/>
      <c r="C125" s="57" t="s">
        <v>39</v>
      </c>
      <c r="D125" s="56"/>
      <c r="E125" s="56"/>
      <c r="F125" s="56"/>
      <c r="G125" s="56"/>
      <c r="H125" s="56"/>
      <c r="I125" s="55"/>
      <c r="J125" s="63" t="s">
        <v>38</v>
      </c>
      <c r="K125" s="62"/>
      <c r="L125" s="62"/>
      <c r="M125" s="62"/>
      <c r="N125" s="61"/>
      <c r="O125" s="30" t="s">
        <v>37</v>
      </c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54"/>
      <c r="BR125" s="26"/>
      <c r="BS125" s="26"/>
      <c r="BT125" s="26"/>
      <c r="BU125" s="26"/>
      <c r="BV125" s="26"/>
      <c r="BW125" s="26"/>
      <c r="BX125" s="26"/>
      <c r="BY125" s="26"/>
      <c r="BZ125" s="25"/>
    </row>
    <row r="126" spans="1:79" s="24" customFormat="1" ht="29.45" customHeight="1" x14ac:dyDescent="0.2">
      <c r="A126" s="50">
        <v>0</v>
      </c>
      <c r="B126" s="48"/>
      <c r="C126" s="57" t="s">
        <v>36</v>
      </c>
      <c r="D126" s="56"/>
      <c r="E126" s="56"/>
      <c r="F126" s="56"/>
      <c r="G126" s="56"/>
      <c r="H126" s="56"/>
      <c r="I126" s="55"/>
      <c r="J126" s="63" t="s">
        <v>24</v>
      </c>
      <c r="K126" s="62"/>
      <c r="L126" s="62"/>
      <c r="M126" s="62"/>
      <c r="N126" s="61"/>
      <c r="O126" s="30" t="s">
        <v>35</v>
      </c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54"/>
      <c r="BR126" s="26"/>
      <c r="BS126" s="26"/>
      <c r="BT126" s="26"/>
      <c r="BU126" s="26"/>
      <c r="BV126" s="26"/>
      <c r="BW126" s="26"/>
      <c r="BX126" s="26"/>
      <c r="BY126" s="26"/>
      <c r="BZ126" s="25"/>
    </row>
    <row r="127" spans="1:79" s="24" customFormat="1" ht="20.45" customHeight="1" x14ac:dyDescent="0.2">
      <c r="A127" s="50">
        <v>0</v>
      </c>
      <c r="B127" s="48"/>
      <c r="C127" s="60" t="s">
        <v>34</v>
      </c>
      <c r="D127" s="59"/>
      <c r="E127" s="59"/>
      <c r="F127" s="59"/>
      <c r="G127" s="59"/>
      <c r="H127" s="59"/>
      <c r="I127" s="58"/>
      <c r="J127" s="50"/>
      <c r="K127" s="49"/>
      <c r="L127" s="49"/>
      <c r="M127" s="49"/>
      <c r="N127" s="48"/>
      <c r="O127" s="45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7"/>
      <c r="BR127" s="26"/>
      <c r="BS127" s="26"/>
      <c r="BT127" s="26"/>
      <c r="BU127" s="26"/>
      <c r="BV127" s="26"/>
      <c r="BW127" s="26"/>
      <c r="BX127" s="26"/>
      <c r="BY127" s="26"/>
      <c r="BZ127" s="25"/>
    </row>
    <row r="128" spans="1:79" s="24" customFormat="1" ht="42.95" hidden="1" customHeight="1" x14ac:dyDescent="0.2">
      <c r="A128" s="50">
        <v>0</v>
      </c>
      <c r="B128" s="48"/>
      <c r="C128" s="57" t="s">
        <v>33</v>
      </c>
      <c r="D128" s="56"/>
      <c r="E128" s="56"/>
      <c r="F128" s="56"/>
      <c r="G128" s="56"/>
      <c r="H128" s="56"/>
      <c r="I128" s="55"/>
      <c r="J128" s="41" t="s">
        <v>32</v>
      </c>
      <c r="K128" s="40"/>
      <c r="L128" s="40"/>
      <c r="M128" s="40"/>
      <c r="N128" s="39"/>
      <c r="O128" s="30" t="s">
        <v>31</v>
      </c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54"/>
      <c r="BR128" s="26"/>
      <c r="BS128" s="26"/>
      <c r="BT128" s="26"/>
      <c r="BU128" s="26"/>
      <c r="BV128" s="26"/>
      <c r="BW128" s="26"/>
      <c r="BX128" s="26"/>
      <c r="BY128" s="26"/>
      <c r="BZ128" s="25"/>
    </row>
    <row r="129" spans="1:78" s="24" customFormat="1" ht="47.1" hidden="1" customHeight="1" x14ac:dyDescent="0.2">
      <c r="A129" s="50">
        <v>0</v>
      </c>
      <c r="B129" s="48"/>
      <c r="C129" s="57" t="s">
        <v>30</v>
      </c>
      <c r="D129" s="56"/>
      <c r="E129" s="56"/>
      <c r="F129" s="56"/>
      <c r="G129" s="56"/>
      <c r="H129" s="56"/>
      <c r="I129" s="55"/>
      <c r="J129" s="38"/>
      <c r="K129" s="37"/>
      <c r="L129" s="37"/>
      <c r="M129" s="37"/>
      <c r="N129" s="36"/>
      <c r="O129" s="30" t="s">
        <v>29</v>
      </c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54"/>
      <c r="BR129" s="26"/>
      <c r="BS129" s="26"/>
      <c r="BT129" s="26"/>
      <c r="BU129" s="26"/>
      <c r="BV129" s="26"/>
      <c r="BW129" s="26"/>
      <c r="BX129" s="26"/>
      <c r="BY129" s="26"/>
      <c r="BZ129" s="25"/>
    </row>
    <row r="130" spans="1:78" s="24" customFormat="1" ht="63.6" customHeight="1" x14ac:dyDescent="0.2">
      <c r="A130" s="50">
        <v>0</v>
      </c>
      <c r="B130" s="48"/>
      <c r="C130" s="57" t="s">
        <v>28</v>
      </c>
      <c r="D130" s="56"/>
      <c r="E130" s="56"/>
      <c r="F130" s="56"/>
      <c r="G130" s="56"/>
      <c r="H130" s="56"/>
      <c r="I130" s="55"/>
      <c r="J130" s="33"/>
      <c r="K130" s="32"/>
      <c r="L130" s="32"/>
      <c r="M130" s="32"/>
      <c r="N130" s="31"/>
      <c r="O130" s="30" t="s">
        <v>27</v>
      </c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54"/>
      <c r="BR130" s="26"/>
      <c r="BS130" s="26"/>
      <c r="BT130" s="26"/>
      <c r="BU130" s="26"/>
      <c r="BV130" s="26"/>
      <c r="BW130" s="26"/>
      <c r="BX130" s="26"/>
      <c r="BY130" s="26"/>
      <c r="BZ130" s="25"/>
    </row>
    <row r="131" spans="1:78" s="24" customFormat="1" ht="15.75" x14ac:dyDescent="0.2">
      <c r="A131" s="50">
        <v>0</v>
      </c>
      <c r="B131" s="48"/>
      <c r="C131" s="53" t="s">
        <v>26</v>
      </c>
      <c r="D131" s="52"/>
      <c r="E131" s="52"/>
      <c r="F131" s="52"/>
      <c r="G131" s="52"/>
      <c r="H131" s="52"/>
      <c r="I131" s="51"/>
      <c r="J131" s="50"/>
      <c r="K131" s="49"/>
      <c r="L131" s="49"/>
      <c r="M131" s="49"/>
      <c r="N131" s="48"/>
      <c r="O131" s="45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7"/>
      <c r="BR131" s="26"/>
      <c r="BS131" s="26"/>
      <c r="BT131" s="26"/>
      <c r="BU131" s="26"/>
      <c r="BV131" s="26"/>
      <c r="BW131" s="26"/>
      <c r="BX131" s="26"/>
      <c r="BY131" s="26"/>
      <c r="BZ131" s="25"/>
    </row>
    <row r="132" spans="1:78" s="24" customFormat="1" ht="33.6" customHeight="1" x14ac:dyDescent="0.2">
      <c r="A132" s="35">
        <v>0</v>
      </c>
      <c r="B132" s="35"/>
      <c r="C132" s="34" t="s">
        <v>25</v>
      </c>
      <c r="D132" s="34"/>
      <c r="E132" s="34"/>
      <c r="F132" s="34"/>
      <c r="G132" s="34"/>
      <c r="H132" s="34"/>
      <c r="I132" s="34"/>
      <c r="J132" s="41" t="s">
        <v>24</v>
      </c>
      <c r="K132" s="40"/>
      <c r="L132" s="40"/>
      <c r="M132" s="40"/>
      <c r="N132" s="39"/>
      <c r="O132" s="30" t="s">
        <v>23</v>
      </c>
      <c r="P132" s="29"/>
      <c r="Q132" s="29"/>
      <c r="R132" s="29"/>
      <c r="S132" s="29"/>
      <c r="T132" s="29"/>
      <c r="U132" s="29"/>
      <c r="V132" s="29"/>
      <c r="W132" s="29"/>
      <c r="X132" s="29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7"/>
      <c r="BR132" s="26"/>
      <c r="BS132" s="26"/>
      <c r="BT132" s="26"/>
      <c r="BU132" s="26"/>
      <c r="BV132" s="26"/>
      <c r="BW132" s="26"/>
      <c r="BX132" s="26"/>
      <c r="BY132" s="26"/>
      <c r="BZ132" s="25"/>
    </row>
    <row r="133" spans="1:78" s="24" customFormat="1" ht="69" hidden="1" customHeight="1" x14ac:dyDescent="0.2">
      <c r="A133" s="35">
        <v>0</v>
      </c>
      <c r="B133" s="35"/>
      <c r="C133" s="34" t="s">
        <v>22</v>
      </c>
      <c r="D133" s="34"/>
      <c r="E133" s="34"/>
      <c r="F133" s="34"/>
      <c r="G133" s="34"/>
      <c r="H133" s="34"/>
      <c r="I133" s="34"/>
      <c r="J133" s="33"/>
      <c r="K133" s="32"/>
      <c r="L133" s="32"/>
      <c r="M133" s="32"/>
      <c r="N133" s="31"/>
      <c r="O133" s="30" t="s">
        <v>21</v>
      </c>
      <c r="P133" s="29"/>
      <c r="Q133" s="29"/>
      <c r="R133" s="29"/>
      <c r="S133" s="29"/>
      <c r="T133" s="29"/>
      <c r="U133" s="29"/>
      <c r="V133" s="29"/>
      <c r="W133" s="29"/>
      <c r="X133" s="29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7"/>
      <c r="BR133" s="26"/>
      <c r="BS133" s="26"/>
      <c r="BT133" s="26"/>
      <c r="BU133" s="26"/>
      <c r="BV133" s="26"/>
      <c r="BW133" s="26"/>
      <c r="BX133" s="26"/>
      <c r="BY133" s="26"/>
      <c r="BZ133" s="25"/>
    </row>
    <row r="134" spans="1:78" s="24" customFormat="1" ht="15.75" x14ac:dyDescent="0.2">
      <c r="A134" s="35">
        <v>0</v>
      </c>
      <c r="B134" s="35"/>
      <c r="C134" s="46" t="s">
        <v>20</v>
      </c>
      <c r="D134" s="46"/>
      <c r="E134" s="46"/>
      <c r="F134" s="46"/>
      <c r="G134" s="46"/>
      <c r="H134" s="46"/>
      <c r="I134" s="46"/>
      <c r="J134" s="35"/>
      <c r="K134" s="35"/>
      <c r="L134" s="35"/>
      <c r="M134" s="35"/>
      <c r="N134" s="35"/>
      <c r="O134" s="45"/>
      <c r="P134" s="44"/>
      <c r="Q134" s="44"/>
      <c r="R134" s="44"/>
      <c r="S134" s="44"/>
      <c r="T134" s="44"/>
      <c r="U134" s="44"/>
      <c r="V134" s="44"/>
      <c r="W134" s="44"/>
      <c r="X134" s="44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2"/>
      <c r="BR134" s="26"/>
      <c r="BS134" s="26"/>
      <c r="BT134" s="26"/>
      <c r="BU134" s="26"/>
      <c r="BV134" s="26"/>
      <c r="BW134" s="26"/>
      <c r="BX134" s="26"/>
      <c r="BY134" s="26"/>
      <c r="BZ134" s="25"/>
    </row>
    <row r="135" spans="1:78" s="24" customFormat="1" ht="87.95" hidden="1" customHeight="1" x14ac:dyDescent="0.2">
      <c r="A135" s="35">
        <v>0</v>
      </c>
      <c r="B135" s="35"/>
      <c r="C135" s="34" t="s">
        <v>19</v>
      </c>
      <c r="D135" s="34"/>
      <c r="E135" s="34"/>
      <c r="F135" s="34"/>
      <c r="G135" s="34"/>
      <c r="H135" s="34"/>
      <c r="I135" s="34"/>
      <c r="J135" s="41" t="s">
        <v>18</v>
      </c>
      <c r="K135" s="40"/>
      <c r="L135" s="40"/>
      <c r="M135" s="40"/>
      <c r="N135" s="39"/>
      <c r="O135" s="30" t="s">
        <v>17</v>
      </c>
      <c r="P135" s="29"/>
      <c r="Q135" s="29"/>
      <c r="R135" s="29"/>
      <c r="S135" s="29"/>
      <c r="T135" s="29"/>
      <c r="U135" s="29"/>
      <c r="V135" s="29"/>
      <c r="W135" s="29"/>
      <c r="X135" s="29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7"/>
      <c r="BR135" s="26"/>
      <c r="BS135" s="26"/>
      <c r="BT135" s="26"/>
      <c r="BU135" s="26"/>
      <c r="BV135" s="26"/>
      <c r="BW135" s="26"/>
      <c r="BX135" s="26"/>
      <c r="BY135" s="26"/>
      <c r="BZ135" s="25"/>
    </row>
    <row r="136" spans="1:78" s="24" customFormat="1" ht="82.5" hidden="1" customHeight="1" x14ac:dyDescent="0.2">
      <c r="A136" s="35">
        <v>0</v>
      </c>
      <c r="B136" s="35"/>
      <c r="C136" s="34" t="s">
        <v>16</v>
      </c>
      <c r="D136" s="34"/>
      <c r="E136" s="34"/>
      <c r="F136" s="34"/>
      <c r="G136" s="34"/>
      <c r="H136" s="34"/>
      <c r="I136" s="34"/>
      <c r="J136" s="38"/>
      <c r="K136" s="37"/>
      <c r="L136" s="37"/>
      <c r="M136" s="37"/>
      <c r="N136" s="36"/>
      <c r="O136" s="30" t="s">
        <v>15</v>
      </c>
      <c r="P136" s="29"/>
      <c r="Q136" s="29"/>
      <c r="R136" s="29"/>
      <c r="S136" s="29"/>
      <c r="T136" s="29"/>
      <c r="U136" s="29"/>
      <c r="V136" s="29"/>
      <c r="W136" s="29"/>
      <c r="X136" s="29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7"/>
      <c r="BR136" s="26"/>
      <c r="BS136" s="26"/>
      <c r="BT136" s="26"/>
      <c r="BU136" s="26"/>
      <c r="BV136" s="26"/>
      <c r="BW136" s="26"/>
      <c r="BX136" s="26"/>
      <c r="BY136" s="26"/>
      <c r="BZ136" s="25"/>
    </row>
    <row r="137" spans="1:78" s="24" customFormat="1" ht="65.45" customHeight="1" x14ac:dyDescent="0.2">
      <c r="A137" s="35">
        <v>0</v>
      </c>
      <c r="B137" s="35"/>
      <c r="C137" s="34" t="s">
        <v>14</v>
      </c>
      <c r="D137" s="34"/>
      <c r="E137" s="34"/>
      <c r="F137" s="34"/>
      <c r="G137" s="34"/>
      <c r="H137" s="34"/>
      <c r="I137" s="34"/>
      <c r="J137" s="33"/>
      <c r="K137" s="32"/>
      <c r="L137" s="32"/>
      <c r="M137" s="32"/>
      <c r="N137" s="31"/>
      <c r="O137" s="30" t="s">
        <v>13</v>
      </c>
      <c r="P137" s="29"/>
      <c r="Q137" s="29"/>
      <c r="R137" s="29"/>
      <c r="S137" s="29"/>
      <c r="T137" s="29"/>
      <c r="U137" s="29"/>
      <c r="V137" s="29"/>
      <c r="W137" s="29"/>
      <c r="X137" s="29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7"/>
      <c r="BR137" s="26"/>
      <c r="BS137" s="26"/>
      <c r="BT137" s="26"/>
      <c r="BU137" s="26"/>
      <c r="BV137" s="26"/>
      <c r="BW137" s="26"/>
      <c r="BX137" s="26"/>
      <c r="BY137" s="26"/>
      <c r="BZ137" s="25"/>
    </row>
    <row r="138" spans="1:78" ht="15.75" x14ac:dyDescent="0.2">
      <c r="A138" s="22"/>
      <c r="B138" s="22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8"/>
      <c r="BS138" s="18"/>
      <c r="BT138" s="18"/>
      <c r="BU138" s="18"/>
      <c r="BV138" s="18"/>
      <c r="BW138" s="18"/>
      <c r="BX138" s="18"/>
      <c r="BY138" s="18"/>
      <c r="BZ138" s="17"/>
    </row>
    <row r="139" spans="1:78" ht="15.95" customHeight="1" x14ac:dyDescent="0.2">
      <c r="A139" s="16" t="s">
        <v>12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</row>
    <row r="140" spans="1:78" ht="61.5" customHeight="1" x14ac:dyDescent="0.2">
      <c r="A140" s="15" t="s">
        <v>11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</row>
    <row r="141" spans="1:78" ht="15.75" x14ac:dyDescent="0.2">
      <c r="A141" s="22"/>
      <c r="B141" s="22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8"/>
      <c r="BS141" s="18"/>
      <c r="BT141" s="18"/>
      <c r="BU141" s="18"/>
      <c r="BV141" s="18"/>
      <c r="BW141" s="18"/>
      <c r="BX141" s="18"/>
      <c r="BY141" s="18"/>
      <c r="BZ141" s="17"/>
    </row>
    <row r="142" spans="1:78" ht="15.95" customHeight="1" x14ac:dyDescent="0.2">
      <c r="A142" s="16" t="s">
        <v>10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</row>
    <row r="143" spans="1:78" ht="26.45" customHeight="1" x14ac:dyDescent="0.2">
      <c r="A143" s="15" t="s">
        <v>9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</row>
    <row r="144" spans="1:78" ht="15.95" customHeight="1" x14ac:dyDescent="0.2">
      <c r="A144" s="14"/>
      <c r="B144" s="14"/>
      <c r="C144" s="14"/>
      <c r="D144" s="14"/>
      <c r="E144" s="14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ht="12" customHeight="1" x14ac:dyDescent="0.2">
      <c r="A145" s="12" t="s">
        <v>8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ht="12" customHeight="1" x14ac:dyDescent="0.2">
      <c r="A146" s="12" t="s">
        <v>7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s="12" customFormat="1" ht="12" customHeight="1" x14ac:dyDescent="0.2">
      <c r="A147" s="12" t="s">
        <v>6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</row>
    <row r="148" spans="1:64" ht="15.95" customHeight="1" x14ac:dyDescent="0.25">
      <c r="A148" s="11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ht="21.95" customHeight="1" x14ac:dyDescent="0.25">
      <c r="A149" s="9" t="s">
        <v>5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6"/>
      <c r="AO149" s="6"/>
      <c r="AP149" s="5" t="s">
        <v>4</v>
      </c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</row>
    <row r="150" spans="1:64" x14ac:dyDescent="0.2">
      <c r="W150" s="4" t="s">
        <v>1</v>
      </c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3"/>
      <c r="AO150" s="3"/>
      <c r="AP150" s="2" t="s">
        <v>0</v>
      </c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</row>
    <row r="153" spans="1:64" ht="15.95" customHeight="1" x14ac:dyDescent="0.25">
      <c r="A153" s="8" t="s">
        <v>3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6"/>
      <c r="AO153" s="6"/>
      <c r="AP153" s="5" t="s">
        <v>2</v>
      </c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</row>
    <row r="154" spans="1:64" x14ac:dyDescent="0.2">
      <c r="W154" s="4" t="s">
        <v>1</v>
      </c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3"/>
      <c r="AO154" s="3"/>
      <c r="AP154" s="2" t="s">
        <v>0</v>
      </c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</row>
  </sheetData>
  <mergeCells count="823">
    <mergeCell ref="BC114:BG114"/>
    <mergeCell ref="BH114:BL114"/>
    <mergeCell ref="BM114:BQ114"/>
    <mergeCell ref="A114:B114"/>
    <mergeCell ref="C114:I114"/>
    <mergeCell ref="J114:N114"/>
    <mergeCell ref="O114:X114"/>
    <mergeCell ref="Y114:AC114"/>
    <mergeCell ref="AD114:AH114"/>
    <mergeCell ref="AD108:AH108"/>
    <mergeCell ref="AS113:AW113"/>
    <mergeCell ref="AX113:BB113"/>
    <mergeCell ref="BC113:BG113"/>
    <mergeCell ref="BH113:BL113"/>
    <mergeCell ref="BM113:BQ113"/>
    <mergeCell ref="BM108:BQ108"/>
    <mergeCell ref="BC106:BG106"/>
    <mergeCell ref="BH106:BL106"/>
    <mergeCell ref="BH107:BL107"/>
    <mergeCell ref="BM107:BQ107"/>
    <mergeCell ref="AS107:AW107"/>
    <mergeCell ref="AX107:BB107"/>
    <mergeCell ref="BC107:BG107"/>
    <mergeCell ref="A106:B106"/>
    <mergeCell ref="C106:I106"/>
    <mergeCell ref="J106:N106"/>
    <mergeCell ref="O106:X106"/>
    <mergeCell ref="Y106:AC106"/>
    <mergeCell ref="AD106:AH106"/>
    <mergeCell ref="AI102:AM102"/>
    <mergeCell ref="AN112:AR112"/>
    <mergeCell ref="AS112:AW112"/>
    <mergeCell ref="AX112:BB112"/>
    <mergeCell ref="BC112:BG112"/>
    <mergeCell ref="BH112:BL112"/>
    <mergeCell ref="AI106:AM106"/>
    <mergeCell ref="AN106:AR106"/>
    <mergeCell ref="AS106:AW106"/>
    <mergeCell ref="BC103:BG103"/>
    <mergeCell ref="BH103:BL103"/>
    <mergeCell ref="BM103:BQ103"/>
    <mergeCell ref="C100:I100"/>
    <mergeCell ref="J100:N100"/>
    <mergeCell ref="O100:X100"/>
    <mergeCell ref="Y100:AC100"/>
    <mergeCell ref="AD100:AH100"/>
    <mergeCell ref="AI100:AM100"/>
    <mergeCell ref="AN100:AR100"/>
    <mergeCell ref="BM99:BQ99"/>
    <mergeCell ref="BM100:BQ100"/>
    <mergeCell ref="A103:B103"/>
    <mergeCell ref="C103:I103"/>
    <mergeCell ref="J103:N103"/>
    <mergeCell ref="O103:X103"/>
    <mergeCell ref="Y103:AC103"/>
    <mergeCell ref="AD103:AH103"/>
    <mergeCell ref="AI103:AM103"/>
    <mergeCell ref="AN103:AR103"/>
    <mergeCell ref="BC93:BG93"/>
    <mergeCell ref="BH93:BL93"/>
    <mergeCell ref="BM93:BQ93"/>
    <mergeCell ref="Y99:AC99"/>
    <mergeCell ref="AD99:AH99"/>
    <mergeCell ref="AI99:AM99"/>
    <mergeCell ref="AN99:AR99"/>
    <mergeCell ref="AS99:AW99"/>
    <mergeCell ref="AX99:BB99"/>
    <mergeCell ref="BC99:BG99"/>
    <mergeCell ref="BH92:BL92"/>
    <mergeCell ref="BM92:BQ92"/>
    <mergeCell ref="A93:B93"/>
    <mergeCell ref="C93:I93"/>
    <mergeCell ref="J93:N93"/>
    <mergeCell ref="O93:X93"/>
    <mergeCell ref="Y93:AC93"/>
    <mergeCell ref="AD93:AH93"/>
    <mergeCell ref="AI93:AM93"/>
    <mergeCell ref="AN93:AR93"/>
    <mergeCell ref="AD87:AH87"/>
    <mergeCell ref="AI87:AM87"/>
    <mergeCell ref="AN87:AR87"/>
    <mergeCell ref="AN92:AR92"/>
    <mergeCell ref="AS92:AW92"/>
    <mergeCell ref="AX92:BB92"/>
    <mergeCell ref="A88:B88"/>
    <mergeCell ref="C88:I88"/>
    <mergeCell ref="J88:N88"/>
    <mergeCell ref="O88:X88"/>
    <mergeCell ref="Y88:AC88"/>
    <mergeCell ref="AD88:AH88"/>
    <mergeCell ref="S75:W75"/>
    <mergeCell ref="X75:AB75"/>
    <mergeCell ref="AC75:AH75"/>
    <mergeCell ref="AN74:AR74"/>
    <mergeCell ref="AS74:AX74"/>
    <mergeCell ref="A87:B87"/>
    <mergeCell ref="C87:I87"/>
    <mergeCell ref="J87:N87"/>
    <mergeCell ref="O87:X87"/>
    <mergeCell ref="Y87:AC87"/>
    <mergeCell ref="AZ53:BC53"/>
    <mergeCell ref="AS86:AW86"/>
    <mergeCell ref="AX86:BB86"/>
    <mergeCell ref="BC86:BG86"/>
    <mergeCell ref="A72:B72"/>
    <mergeCell ref="AS85:AW85"/>
    <mergeCell ref="AX85:BB85"/>
    <mergeCell ref="BC85:BG85"/>
    <mergeCell ref="A75:B75"/>
    <mergeCell ref="C75:R75"/>
    <mergeCell ref="AZ52:BC52"/>
    <mergeCell ref="BD52:BH52"/>
    <mergeCell ref="AX87:BB87"/>
    <mergeCell ref="A53:B53"/>
    <mergeCell ref="C53:Z53"/>
    <mergeCell ref="AA53:AE53"/>
    <mergeCell ref="AF53:AJ53"/>
    <mergeCell ref="AK53:AO53"/>
    <mergeCell ref="AP53:AT53"/>
    <mergeCell ref="AU53:AY53"/>
    <mergeCell ref="AZ51:BC51"/>
    <mergeCell ref="BD51:BH51"/>
    <mergeCell ref="BD53:BH53"/>
    <mergeCell ref="A52:B52"/>
    <mergeCell ref="C52:Z52"/>
    <mergeCell ref="AA52:AE52"/>
    <mergeCell ref="AF52:AJ52"/>
    <mergeCell ref="AK52:AO52"/>
    <mergeCell ref="AP52:AT52"/>
    <mergeCell ref="AU52:AY52"/>
    <mergeCell ref="AU50:AY50"/>
    <mergeCell ref="AZ50:BC50"/>
    <mergeCell ref="BD50:BH50"/>
    <mergeCell ref="A51:B51"/>
    <mergeCell ref="C51:Z51"/>
    <mergeCell ref="AA51:AE51"/>
    <mergeCell ref="AF51:AJ51"/>
    <mergeCell ref="AK51:AO51"/>
    <mergeCell ref="AP51:AT51"/>
    <mergeCell ref="AU51:AY51"/>
    <mergeCell ref="A50:B50"/>
    <mergeCell ref="C50:Z50"/>
    <mergeCell ref="AA50:AE50"/>
    <mergeCell ref="AF50:AJ50"/>
    <mergeCell ref="AK50:AO50"/>
    <mergeCell ref="AP50:AT50"/>
    <mergeCell ref="A120:B120"/>
    <mergeCell ref="C120:I120"/>
    <mergeCell ref="J120:N120"/>
    <mergeCell ref="O120:BQ120"/>
    <mergeCell ref="A122:B122"/>
    <mergeCell ref="C122:I122"/>
    <mergeCell ref="O134:BQ134"/>
    <mergeCell ref="AI111:AM111"/>
    <mergeCell ref="AN111:AR111"/>
    <mergeCell ref="AS111:AW111"/>
    <mergeCell ref="AX111:BB111"/>
    <mergeCell ref="BC111:BG111"/>
    <mergeCell ref="BM112:BQ112"/>
    <mergeCell ref="AI114:AM114"/>
    <mergeCell ref="AN114:AR114"/>
    <mergeCell ref="AS114:AW114"/>
    <mergeCell ref="A119:B119"/>
    <mergeCell ref="C119:I119"/>
    <mergeCell ref="O122:BQ122"/>
    <mergeCell ref="O119:BQ119"/>
    <mergeCell ref="A111:B111"/>
    <mergeCell ref="A137:B137"/>
    <mergeCell ref="C137:I137"/>
    <mergeCell ref="O137:BQ137"/>
    <mergeCell ref="A133:B133"/>
    <mergeCell ref="C133:I133"/>
    <mergeCell ref="A126:B126"/>
    <mergeCell ref="C126:I126"/>
    <mergeCell ref="J126:N126"/>
    <mergeCell ref="O126:BQ126"/>
    <mergeCell ref="O127:BQ127"/>
    <mergeCell ref="C111:I111"/>
    <mergeCell ref="J111:N111"/>
    <mergeCell ref="O111:X111"/>
    <mergeCell ref="Y111:AC111"/>
    <mergeCell ref="BH111:BL111"/>
    <mergeCell ref="AI112:AM112"/>
    <mergeCell ref="J122:N122"/>
    <mergeCell ref="BM110:BQ110"/>
    <mergeCell ref="AS110:AW110"/>
    <mergeCell ref="AX110:BB110"/>
    <mergeCell ref="BC110:BG110"/>
    <mergeCell ref="BH110:BL110"/>
    <mergeCell ref="BM111:BQ111"/>
    <mergeCell ref="AD111:AH111"/>
    <mergeCell ref="AX114:BB114"/>
    <mergeCell ref="A112:B112"/>
    <mergeCell ref="C112:I112"/>
    <mergeCell ref="J112:N112"/>
    <mergeCell ref="O112:X112"/>
    <mergeCell ref="Y112:AC112"/>
    <mergeCell ref="AD112:AH112"/>
    <mergeCell ref="A113:B113"/>
    <mergeCell ref="C113:I113"/>
    <mergeCell ref="J113:N113"/>
    <mergeCell ref="O113:X113"/>
    <mergeCell ref="Y113:AC113"/>
    <mergeCell ref="AD113:AH113"/>
    <mergeCell ref="A110:B110"/>
    <mergeCell ref="C110:I110"/>
    <mergeCell ref="J110:N110"/>
    <mergeCell ref="O110:X110"/>
    <mergeCell ref="Y110:AC110"/>
    <mergeCell ref="AD110:AH110"/>
    <mergeCell ref="BM109:BQ109"/>
    <mergeCell ref="AS109:AW109"/>
    <mergeCell ref="AX109:BB109"/>
    <mergeCell ref="BC109:BG109"/>
    <mergeCell ref="BM105:BQ105"/>
    <mergeCell ref="J119:N119"/>
    <mergeCell ref="AI110:AM110"/>
    <mergeCell ref="AN110:AR110"/>
    <mergeCell ref="AI113:AM113"/>
    <mergeCell ref="AN113:AR113"/>
    <mergeCell ref="AX106:BB106"/>
    <mergeCell ref="AS105:AW105"/>
    <mergeCell ref="AX105:BB105"/>
    <mergeCell ref="AI108:AM108"/>
    <mergeCell ref="AN108:AR108"/>
    <mergeCell ref="BH109:BL109"/>
    <mergeCell ref="BM106:BQ106"/>
    <mergeCell ref="BC105:BG105"/>
    <mergeCell ref="BH105:BL105"/>
    <mergeCell ref="AD109:AH109"/>
    <mergeCell ref="AI109:AM109"/>
    <mergeCell ref="AN109:AR109"/>
    <mergeCell ref="AS108:AW108"/>
    <mergeCell ref="AX108:BB108"/>
    <mergeCell ref="BC108:BG108"/>
    <mergeCell ref="BH108:BL108"/>
    <mergeCell ref="A109:B109"/>
    <mergeCell ref="C109:I109"/>
    <mergeCell ref="J109:N109"/>
    <mergeCell ref="O109:X109"/>
    <mergeCell ref="Y109:AC109"/>
    <mergeCell ref="A108:B108"/>
    <mergeCell ref="C108:I108"/>
    <mergeCell ref="J108:N108"/>
    <mergeCell ref="O108:X108"/>
    <mergeCell ref="Y108:AC108"/>
    <mergeCell ref="AI105:AM105"/>
    <mergeCell ref="AN105:AR105"/>
    <mergeCell ref="AD107:AH107"/>
    <mergeCell ref="AI107:AM107"/>
    <mergeCell ref="AN107:AR107"/>
    <mergeCell ref="A107:B107"/>
    <mergeCell ref="C107:I107"/>
    <mergeCell ref="J107:N107"/>
    <mergeCell ref="O107:X107"/>
    <mergeCell ref="Y107:AC107"/>
    <mergeCell ref="J102:N102"/>
    <mergeCell ref="O102:X102"/>
    <mergeCell ref="Y102:AC102"/>
    <mergeCell ref="AD102:AH102"/>
    <mergeCell ref="A105:B105"/>
    <mergeCell ref="C105:I105"/>
    <mergeCell ref="J105:N105"/>
    <mergeCell ref="O105:X105"/>
    <mergeCell ref="Y105:AC105"/>
    <mergeCell ref="AD105:AH105"/>
    <mergeCell ref="BH102:BL102"/>
    <mergeCell ref="BM102:BQ102"/>
    <mergeCell ref="A104:B104"/>
    <mergeCell ref="C104:I104"/>
    <mergeCell ref="J104:N104"/>
    <mergeCell ref="O104:X104"/>
    <mergeCell ref="Y104:AC104"/>
    <mergeCell ref="BH104:BL104"/>
    <mergeCell ref="BM104:BQ104"/>
    <mergeCell ref="AS104:AW104"/>
    <mergeCell ref="AD104:AH104"/>
    <mergeCell ref="AI104:AM104"/>
    <mergeCell ref="AN104:AR104"/>
    <mergeCell ref="AS102:AW102"/>
    <mergeCell ref="AX102:BB102"/>
    <mergeCell ref="BC102:BG102"/>
    <mergeCell ref="AX104:BB104"/>
    <mergeCell ref="BC104:BG104"/>
    <mergeCell ref="AS103:AW103"/>
    <mergeCell ref="AX103:BB103"/>
    <mergeCell ref="AS98:AW98"/>
    <mergeCell ref="AX98:BB98"/>
    <mergeCell ref="BC98:BG98"/>
    <mergeCell ref="BH98:BL98"/>
    <mergeCell ref="BC100:BG100"/>
    <mergeCell ref="BH100:BL100"/>
    <mergeCell ref="BH99:BL99"/>
    <mergeCell ref="AS100:AW100"/>
    <mergeCell ref="AX100:BB100"/>
    <mergeCell ref="A100:B100"/>
    <mergeCell ref="C99:I99"/>
    <mergeCell ref="J99:N99"/>
    <mergeCell ref="O99:X99"/>
    <mergeCell ref="AN102:AR102"/>
    <mergeCell ref="AD101:AH101"/>
    <mergeCell ref="AI101:AM101"/>
    <mergeCell ref="AN101:AR101"/>
    <mergeCell ref="A102:B102"/>
    <mergeCell ref="C102:I102"/>
    <mergeCell ref="BC101:BG101"/>
    <mergeCell ref="A98:B98"/>
    <mergeCell ref="C98:I98"/>
    <mergeCell ref="J98:N98"/>
    <mergeCell ref="O98:X98"/>
    <mergeCell ref="Y98:AC98"/>
    <mergeCell ref="AD98:AH98"/>
    <mergeCell ref="AI98:AM98"/>
    <mergeCell ref="AN98:AR98"/>
    <mergeCell ref="A99:B99"/>
    <mergeCell ref="BM98:BQ98"/>
    <mergeCell ref="A101:B101"/>
    <mergeCell ref="C101:I101"/>
    <mergeCell ref="J101:N101"/>
    <mergeCell ref="O101:X101"/>
    <mergeCell ref="Y101:AC101"/>
    <mergeCell ref="BH101:BL101"/>
    <mergeCell ref="BM101:BQ101"/>
    <mergeCell ref="AS101:AW101"/>
    <mergeCell ref="AX101:BB101"/>
    <mergeCell ref="AX96:BB96"/>
    <mergeCell ref="BC96:BG96"/>
    <mergeCell ref="A95:B95"/>
    <mergeCell ref="C95:I95"/>
    <mergeCell ref="J95:N95"/>
    <mergeCell ref="O95:X95"/>
    <mergeCell ref="Y95:AC95"/>
    <mergeCell ref="AD95:AH95"/>
    <mergeCell ref="BH95:BL95"/>
    <mergeCell ref="BM95:BQ95"/>
    <mergeCell ref="A96:B96"/>
    <mergeCell ref="C96:I96"/>
    <mergeCell ref="J96:N96"/>
    <mergeCell ref="O96:X96"/>
    <mergeCell ref="Y96:AC96"/>
    <mergeCell ref="BH96:BL96"/>
    <mergeCell ref="BM96:BQ96"/>
    <mergeCell ref="AS96:AW96"/>
    <mergeCell ref="AD92:AH92"/>
    <mergeCell ref="AI92:AM92"/>
    <mergeCell ref="AD96:AH96"/>
    <mergeCell ref="AI96:AM96"/>
    <mergeCell ref="AN96:AR96"/>
    <mergeCell ref="AS95:AW95"/>
    <mergeCell ref="AS93:AW93"/>
    <mergeCell ref="BH94:BL94"/>
    <mergeCell ref="BM94:BQ94"/>
    <mergeCell ref="AS94:AW94"/>
    <mergeCell ref="AX94:BB94"/>
    <mergeCell ref="BC94:BG94"/>
    <mergeCell ref="A92:B92"/>
    <mergeCell ref="C92:I92"/>
    <mergeCell ref="J92:N92"/>
    <mergeCell ref="O92:X92"/>
    <mergeCell ref="Y92:AC92"/>
    <mergeCell ref="AD94:AH94"/>
    <mergeCell ref="AI94:AM94"/>
    <mergeCell ref="AN94:AR94"/>
    <mergeCell ref="BH91:BL91"/>
    <mergeCell ref="BM91:BQ91"/>
    <mergeCell ref="A94:B94"/>
    <mergeCell ref="C94:I94"/>
    <mergeCell ref="J94:N94"/>
    <mergeCell ref="O94:X94"/>
    <mergeCell ref="Y94:AC94"/>
    <mergeCell ref="BC90:BG90"/>
    <mergeCell ref="AS91:AW91"/>
    <mergeCell ref="AX91:BB91"/>
    <mergeCell ref="BC91:BG91"/>
    <mergeCell ref="AI95:AM95"/>
    <mergeCell ref="AN95:AR95"/>
    <mergeCell ref="AX95:BB95"/>
    <mergeCell ref="BC95:BG95"/>
    <mergeCell ref="BC92:BG92"/>
    <mergeCell ref="AX93:BB93"/>
    <mergeCell ref="BM90:BQ90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D90:AH90"/>
    <mergeCell ref="A90:B90"/>
    <mergeCell ref="C90:I90"/>
    <mergeCell ref="J90:N90"/>
    <mergeCell ref="O90:X90"/>
    <mergeCell ref="Y90:AC90"/>
    <mergeCell ref="BH90:BL90"/>
    <mergeCell ref="AI90:AM90"/>
    <mergeCell ref="AN90:AR90"/>
    <mergeCell ref="AS90:AW90"/>
    <mergeCell ref="AX90:BB90"/>
    <mergeCell ref="Y86:AC86"/>
    <mergeCell ref="BH86:BL86"/>
    <mergeCell ref="BC87:BG87"/>
    <mergeCell ref="BH87:BL87"/>
    <mergeCell ref="BM87:BQ87"/>
    <mergeCell ref="AS88:AW88"/>
    <mergeCell ref="AX88:BB88"/>
    <mergeCell ref="BC88:BG88"/>
    <mergeCell ref="BH88:BL88"/>
    <mergeCell ref="BM88:BQ88"/>
    <mergeCell ref="AI85:AM85"/>
    <mergeCell ref="AS89:AW89"/>
    <mergeCell ref="AX89:BB89"/>
    <mergeCell ref="BC89:BG89"/>
    <mergeCell ref="BH89:BL89"/>
    <mergeCell ref="BM89:BQ89"/>
    <mergeCell ref="AS87:AW87"/>
    <mergeCell ref="AI88:AM88"/>
    <mergeCell ref="AN88:AR88"/>
    <mergeCell ref="A85:B85"/>
    <mergeCell ref="C85:I85"/>
    <mergeCell ref="J85:N85"/>
    <mergeCell ref="O85:X85"/>
    <mergeCell ref="Y85:AC85"/>
    <mergeCell ref="AD85:AH85"/>
    <mergeCell ref="BI52:BM52"/>
    <mergeCell ref="BN52:BQ52"/>
    <mergeCell ref="BI53:BM53"/>
    <mergeCell ref="BN53:BQ53"/>
    <mergeCell ref="BH84:BL84"/>
    <mergeCell ref="BM85:BQ85"/>
    <mergeCell ref="BI48:BM48"/>
    <mergeCell ref="BN48:BQ48"/>
    <mergeCell ref="BI50:BM50"/>
    <mergeCell ref="BN50:BQ50"/>
    <mergeCell ref="BI51:BM51"/>
    <mergeCell ref="BN51:BQ51"/>
    <mergeCell ref="BC84:BG84"/>
    <mergeCell ref="AU48:AY48"/>
    <mergeCell ref="AZ48:BC48"/>
    <mergeCell ref="BD48:BH48"/>
    <mergeCell ref="BI74:BN74"/>
    <mergeCell ref="AY72:BC72"/>
    <mergeCell ref="BD72:BH72"/>
    <mergeCell ref="BI72:BN72"/>
    <mergeCell ref="BD71:BH71"/>
    <mergeCell ref="BI71:BN71"/>
    <mergeCell ref="A54:B54"/>
    <mergeCell ref="C54:Z54"/>
    <mergeCell ref="AA54:AE54"/>
    <mergeCell ref="AF54:AJ54"/>
    <mergeCell ref="AK54:AO54"/>
    <mergeCell ref="A48:B48"/>
    <mergeCell ref="C48:Z48"/>
    <mergeCell ref="AA48:AE48"/>
    <mergeCell ref="AF48:AJ48"/>
    <mergeCell ref="AK48:AO48"/>
    <mergeCell ref="A49:B49"/>
    <mergeCell ref="C49:Z49"/>
    <mergeCell ref="AA49:AE49"/>
    <mergeCell ref="AF49:AJ49"/>
    <mergeCell ref="AK49:AO49"/>
    <mergeCell ref="AP49:AT49"/>
    <mergeCell ref="BD46:BH46"/>
    <mergeCell ref="BI46:BM46"/>
    <mergeCell ref="BN46:BQ46"/>
    <mergeCell ref="AP48:AT48"/>
    <mergeCell ref="BI54:BM54"/>
    <mergeCell ref="BN54:BQ54"/>
    <mergeCell ref="AU49:AY49"/>
    <mergeCell ref="AZ49:BC49"/>
    <mergeCell ref="BD49:BH49"/>
    <mergeCell ref="BI49:BM49"/>
    <mergeCell ref="AN84:AR84"/>
    <mergeCell ref="AS84:AW84"/>
    <mergeCell ref="AZ47:BC47"/>
    <mergeCell ref="BD47:BH47"/>
    <mergeCell ref="BI47:BM47"/>
    <mergeCell ref="BN47:BQ47"/>
    <mergeCell ref="BN49:BQ49"/>
    <mergeCell ref="AY74:BC74"/>
    <mergeCell ref="BD74:BH74"/>
    <mergeCell ref="AX84:BB84"/>
    <mergeCell ref="C121:I121"/>
    <mergeCell ref="J121:N121"/>
    <mergeCell ref="O121:BQ121"/>
    <mergeCell ref="A139:BL139"/>
    <mergeCell ref="A140:BL140"/>
    <mergeCell ref="A127:B127"/>
    <mergeCell ref="A131:B131"/>
    <mergeCell ref="C131:I131"/>
    <mergeCell ref="J131:N131"/>
    <mergeCell ref="O131:BQ131"/>
    <mergeCell ref="W154:AM154"/>
    <mergeCell ref="AP154:BH154"/>
    <mergeCell ref="A35:F35"/>
    <mergeCell ref="G35:BL35"/>
    <mergeCell ref="A45:B45"/>
    <mergeCell ref="A142:BL142"/>
    <mergeCell ref="A143:BL143"/>
    <mergeCell ref="A149:V149"/>
    <mergeCell ref="W149:AM149"/>
    <mergeCell ref="AP149:BH149"/>
    <mergeCell ref="AD86:AH86"/>
    <mergeCell ref="AI86:AM86"/>
    <mergeCell ref="AN86:AR86"/>
    <mergeCell ref="BH85:BL85"/>
    <mergeCell ref="A153:V153"/>
    <mergeCell ref="W153:AM153"/>
    <mergeCell ref="AP153:BH153"/>
    <mergeCell ref="W150:AM150"/>
    <mergeCell ref="AP150:BH150"/>
    <mergeCell ref="A121:B121"/>
    <mergeCell ref="O86:X86"/>
    <mergeCell ref="BM86:BQ86"/>
    <mergeCell ref="A89:B89"/>
    <mergeCell ref="C89:I89"/>
    <mergeCell ref="J89:N89"/>
    <mergeCell ref="O89:X89"/>
    <mergeCell ref="Y89:AC89"/>
    <mergeCell ref="AD89:AH89"/>
    <mergeCell ref="AI89:AM89"/>
    <mergeCell ref="AN89:AR89"/>
    <mergeCell ref="BM84:BQ84"/>
    <mergeCell ref="A116:BQ116"/>
    <mergeCell ref="A118:B118"/>
    <mergeCell ref="C118:I118"/>
    <mergeCell ref="J118:N118"/>
    <mergeCell ref="O118:BQ118"/>
    <mergeCell ref="AN85:AR85"/>
    <mergeCell ref="A86:B86"/>
    <mergeCell ref="C86:I86"/>
    <mergeCell ref="J86:N86"/>
    <mergeCell ref="AI82:AM82"/>
    <mergeCell ref="A84:B84"/>
    <mergeCell ref="C84:I84"/>
    <mergeCell ref="J84:N84"/>
    <mergeCell ref="O84:X84"/>
    <mergeCell ref="Y84:AC84"/>
    <mergeCell ref="AD84:AH84"/>
    <mergeCell ref="AI84:AM84"/>
    <mergeCell ref="AS83:AW83"/>
    <mergeCell ref="AX83:BB83"/>
    <mergeCell ref="BC83:BG83"/>
    <mergeCell ref="BH83:BL83"/>
    <mergeCell ref="A82:B82"/>
    <mergeCell ref="C82:I82"/>
    <mergeCell ref="J82:N82"/>
    <mergeCell ref="O82:X82"/>
    <mergeCell ref="Y82:AC82"/>
    <mergeCell ref="AD82:AH82"/>
    <mergeCell ref="BM82:BQ82"/>
    <mergeCell ref="A83:B83"/>
    <mergeCell ref="C83:I83"/>
    <mergeCell ref="J83:N83"/>
    <mergeCell ref="O83:X83"/>
    <mergeCell ref="Y83:AC83"/>
    <mergeCell ref="AD83:AH83"/>
    <mergeCell ref="BM83:BQ83"/>
    <mergeCell ref="AI83:AM83"/>
    <mergeCell ref="AN83:AR83"/>
    <mergeCell ref="AX81:BB81"/>
    <mergeCell ref="BC81:BG81"/>
    <mergeCell ref="BH81:BL81"/>
    <mergeCell ref="AX82:BB82"/>
    <mergeCell ref="BC82:BG82"/>
    <mergeCell ref="BH82:BL82"/>
    <mergeCell ref="O80:X81"/>
    <mergeCell ref="Y80:AM80"/>
    <mergeCell ref="AN80:BB80"/>
    <mergeCell ref="BC80:BQ80"/>
    <mergeCell ref="Y81:AC81"/>
    <mergeCell ref="AD81:AH81"/>
    <mergeCell ref="BM81:BQ81"/>
    <mergeCell ref="AI81:AM81"/>
    <mergeCell ref="AN81:AR81"/>
    <mergeCell ref="AS81:AW81"/>
    <mergeCell ref="AI73:AM73"/>
    <mergeCell ref="AN73:AR73"/>
    <mergeCell ref="BD75:BH75"/>
    <mergeCell ref="BI75:BN75"/>
    <mergeCell ref="AN82:AR82"/>
    <mergeCell ref="AS82:AW82"/>
    <mergeCell ref="A78:BQ78"/>
    <mergeCell ref="A80:B81"/>
    <mergeCell ref="C80:I81"/>
    <mergeCell ref="J80:N81"/>
    <mergeCell ref="C74:R74"/>
    <mergeCell ref="S74:W74"/>
    <mergeCell ref="X74:AB74"/>
    <mergeCell ref="AC74:AH74"/>
    <mergeCell ref="AI74:AM74"/>
    <mergeCell ref="A73:B73"/>
    <mergeCell ref="C73:R73"/>
    <mergeCell ref="S73:W73"/>
    <mergeCell ref="X73:AB73"/>
    <mergeCell ref="AC73:AH73"/>
    <mergeCell ref="A77:BQ77"/>
    <mergeCell ref="AI75:AM75"/>
    <mergeCell ref="AN75:AR75"/>
    <mergeCell ref="AS75:AX75"/>
    <mergeCell ref="AY75:BC75"/>
    <mergeCell ref="AS73:AX73"/>
    <mergeCell ref="AY73:BC73"/>
    <mergeCell ref="BD73:BH73"/>
    <mergeCell ref="BI73:BN73"/>
    <mergeCell ref="A74:B74"/>
    <mergeCell ref="AN72:AR72"/>
    <mergeCell ref="AS72:AX72"/>
    <mergeCell ref="X71:AB71"/>
    <mergeCell ref="AC71:AH71"/>
    <mergeCell ref="AI71:AM71"/>
    <mergeCell ref="AN71:AR71"/>
    <mergeCell ref="AS71:AX71"/>
    <mergeCell ref="A47:B47"/>
    <mergeCell ref="C47:Z47"/>
    <mergeCell ref="AA47:AE47"/>
    <mergeCell ref="AF47:AJ47"/>
    <mergeCell ref="AK47:AO47"/>
    <mergeCell ref="AZ45:BC45"/>
    <mergeCell ref="AP47:AT47"/>
    <mergeCell ref="AU47:AY47"/>
    <mergeCell ref="AU46:AY46"/>
    <mergeCell ref="AZ46:BC46"/>
    <mergeCell ref="BN44:BQ44"/>
    <mergeCell ref="AY71:BC71"/>
    <mergeCell ref="A68:BN68"/>
    <mergeCell ref="A69:BN69"/>
    <mergeCell ref="A70:B71"/>
    <mergeCell ref="C70:R71"/>
    <mergeCell ref="S70:AH70"/>
    <mergeCell ref="AI70:AX70"/>
    <mergeCell ref="AY70:BN70"/>
    <mergeCell ref="S71:W71"/>
    <mergeCell ref="AU45:AY45"/>
    <mergeCell ref="AP44:AT44"/>
    <mergeCell ref="AU44:AY44"/>
    <mergeCell ref="AZ44:BC44"/>
    <mergeCell ref="BD44:BH44"/>
    <mergeCell ref="BI44:BM44"/>
    <mergeCell ref="BD45:BH45"/>
    <mergeCell ref="AF46:AJ46"/>
    <mergeCell ref="AK46:AO46"/>
    <mergeCell ref="AP46:AT46"/>
    <mergeCell ref="C45:Z45"/>
    <mergeCell ref="AA45:AE45"/>
    <mergeCell ref="AF45:AJ45"/>
    <mergeCell ref="AK45:AO45"/>
    <mergeCell ref="AP45:AT45"/>
    <mergeCell ref="A56:BQ56"/>
    <mergeCell ref="A58:B58"/>
    <mergeCell ref="C58:BQ58"/>
    <mergeCell ref="A59:B59"/>
    <mergeCell ref="C59:BQ59"/>
    <mergeCell ref="BI45:BM45"/>
    <mergeCell ref="BN45:BQ45"/>
    <mergeCell ref="A46:B46"/>
    <mergeCell ref="C46:Z46"/>
    <mergeCell ref="AA46:AE46"/>
    <mergeCell ref="AP42:AT42"/>
    <mergeCell ref="AU42:AY42"/>
    <mergeCell ref="A44:B44"/>
    <mergeCell ref="C44:Z44"/>
    <mergeCell ref="AA44:AE44"/>
    <mergeCell ref="AF44:AJ44"/>
    <mergeCell ref="AK44:AO44"/>
    <mergeCell ref="AU43:AY43"/>
    <mergeCell ref="AZ43:BC43"/>
    <mergeCell ref="BD43:BH43"/>
    <mergeCell ref="BI43:BM43"/>
    <mergeCell ref="BN43:BQ43"/>
    <mergeCell ref="A42:B42"/>
    <mergeCell ref="C42:Z42"/>
    <mergeCell ref="AA42:AE42"/>
    <mergeCell ref="AF42:AJ42"/>
    <mergeCell ref="AK42:AO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A40:B41"/>
    <mergeCell ref="C40:Z41"/>
    <mergeCell ref="AA40:AO40"/>
    <mergeCell ref="AP40:BC40"/>
    <mergeCell ref="BD40:BQ40"/>
    <mergeCell ref="BD41:BH41"/>
    <mergeCell ref="BI41:BM41"/>
    <mergeCell ref="BN41:BQ41"/>
    <mergeCell ref="AZ41:BC41"/>
    <mergeCell ref="AA41:AE41"/>
    <mergeCell ref="AF41:AJ41"/>
    <mergeCell ref="AK41:AO41"/>
    <mergeCell ref="AP41:AT41"/>
    <mergeCell ref="AU41:AY41"/>
    <mergeCell ref="A34:F34"/>
    <mergeCell ref="G34:BL34"/>
    <mergeCell ref="A37:BQ37"/>
    <mergeCell ref="A38:BQ38"/>
    <mergeCell ref="A39:BQ39"/>
    <mergeCell ref="A23:BL23"/>
    <mergeCell ref="A24:F24"/>
    <mergeCell ref="G24:BL24"/>
    <mergeCell ref="A25:F25"/>
    <mergeCell ref="G25:BL25"/>
    <mergeCell ref="A26:F26"/>
    <mergeCell ref="G26:BL26"/>
    <mergeCell ref="A28:BL28"/>
    <mergeCell ref="A29:BL29"/>
    <mergeCell ref="A31:BL31"/>
    <mergeCell ref="A32:F32"/>
    <mergeCell ref="G32:BL32"/>
    <mergeCell ref="A33:F33"/>
    <mergeCell ref="G33:BL33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12:BL12"/>
    <mergeCell ref="B14:L14"/>
    <mergeCell ref="N14:AS14"/>
    <mergeCell ref="AU14:BB14"/>
    <mergeCell ref="B15:L15"/>
    <mergeCell ref="N15:AS15"/>
    <mergeCell ref="AU15:BB15"/>
    <mergeCell ref="B17:L17"/>
    <mergeCell ref="N17:AS17"/>
    <mergeCell ref="AU17:BB17"/>
    <mergeCell ref="B18:L18"/>
    <mergeCell ref="N18:AS18"/>
    <mergeCell ref="AU18:BB18"/>
    <mergeCell ref="AP54:AT54"/>
    <mergeCell ref="AU54:AY54"/>
    <mergeCell ref="AZ54:BC54"/>
    <mergeCell ref="BD54:BH54"/>
    <mergeCell ref="AO2:BL6"/>
    <mergeCell ref="A7:BL7"/>
    <mergeCell ref="A8:BL8"/>
    <mergeCell ref="A9:BL9"/>
    <mergeCell ref="A10:BL10"/>
    <mergeCell ref="A11:BL11"/>
    <mergeCell ref="AC72:AH72"/>
    <mergeCell ref="AI72:AM72"/>
    <mergeCell ref="A60:B60"/>
    <mergeCell ref="C60:BQ60"/>
    <mergeCell ref="A61:B61"/>
    <mergeCell ref="C61:BQ61"/>
    <mergeCell ref="A62:B62"/>
    <mergeCell ref="C62:BQ62"/>
    <mergeCell ref="A63:B63"/>
    <mergeCell ref="C63:BQ63"/>
    <mergeCell ref="AS97:AW97"/>
    <mergeCell ref="AX97:BB97"/>
    <mergeCell ref="BC97:BG97"/>
    <mergeCell ref="BH97:BL97"/>
    <mergeCell ref="BM97:BQ97"/>
    <mergeCell ref="A66:B66"/>
    <mergeCell ref="C66:BQ66"/>
    <mergeCell ref="C72:R72"/>
    <mergeCell ref="S72:W72"/>
    <mergeCell ref="X72:AB72"/>
    <mergeCell ref="J97:N97"/>
    <mergeCell ref="O97:X97"/>
    <mergeCell ref="Y97:AC97"/>
    <mergeCell ref="AD97:AH97"/>
    <mergeCell ref="AI97:AM97"/>
    <mergeCell ref="AN97:AR97"/>
    <mergeCell ref="A125:B125"/>
    <mergeCell ref="C125:I125"/>
    <mergeCell ref="J125:N125"/>
    <mergeCell ref="O125:BQ125"/>
    <mergeCell ref="A64:B64"/>
    <mergeCell ref="C64:BQ64"/>
    <mergeCell ref="A65:B65"/>
    <mergeCell ref="C65:BQ65"/>
    <mergeCell ref="A97:B97"/>
    <mergeCell ref="C97:I97"/>
    <mergeCell ref="A123:B123"/>
    <mergeCell ref="C123:I123"/>
    <mergeCell ref="J123:N123"/>
    <mergeCell ref="O123:BQ123"/>
    <mergeCell ref="A124:B124"/>
    <mergeCell ref="C124:I124"/>
    <mergeCell ref="J124:N124"/>
    <mergeCell ref="O124:BQ124"/>
    <mergeCell ref="O129:BQ129"/>
    <mergeCell ref="J128:N130"/>
    <mergeCell ref="C127:I127"/>
    <mergeCell ref="J127:N127"/>
    <mergeCell ref="A130:B130"/>
    <mergeCell ref="C130:I130"/>
    <mergeCell ref="O130:BQ130"/>
    <mergeCell ref="A136:B136"/>
    <mergeCell ref="C136:I136"/>
    <mergeCell ref="O136:BQ136"/>
    <mergeCell ref="J132:N133"/>
    <mergeCell ref="J135:N137"/>
    <mergeCell ref="A128:B128"/>
    <mergeCell ref="C128:I128"/>
    <mergeCell ref="O128:BQ128"/>
    <mergeCell ref="A129:B129"/>
    <mergeCell ref="C129:I129"/>
    <mergeCell ref="A132:B132"/>
    <mergeCell ref="C132:I132"/>
    <mergeCell ref="O132:BQ132"/>
    <mergeCell ref="A135:B135"/>
    <mergeCell ref="C135:I135"/>
    <mergeCell ref="O135:BQ135"/>
    <mergeCell ref="O133:BQ133"/>
    <mergeCell ref="A134:B134"/>
    <mergeCell ref="C134:I134"/>
    <mergeCell ref="J134:N134"/>
  </mergeCells>
  <conditionalFormatting sqref="C117 C141 C84 C121 C127 C134 C111:C112">
    <cfRule type="cellIs" dxfId="69" priority="67" stopIfTrue="1" operator="equal">
      <formula>$C83</formula>
    </cfRule>
  </conditionalFormatting>
  <conditionalFormatting sqref="A84:B84 A117:B117 A121:B121 A141:B141 A74:B74 A115:B115 A138:B138">
    <cfRule type="cellIs" dxfId="68" priority="68" stopIfTrue="1" operator="equal">
      <formula>0</formula>
    </cfRule>
  </conditionalFormatting>
  <conditionalFormatting sqref="A75:B75">
    <cfRule type="cellIs" dxfId="67" priority="66" stopIfTrue="1" operator="equal">
      <formula>0</formula>
    </cfRule>
  </conditionalFormatting>
  <conditionalFormatting sqref="C115">
    <cfRule type="cellIs" dxfId="66" priority="69" stopIfTrue="1" operator="equal">
      <formula>$C84</formula>
    </cfRule>
  </conditionalFormatting>
  <conditionalFormatting sqref="C85">
    <cfRule type="cellIs" dxfId="65" priority="64" stopIfTrue="1" operator="equal">
      <formula>$C84</formula>
    </cfRule>
  </conditionalFormatting>
  <conditionalFormatting sqref="A85:B85">
    <cfRule type="cellIs" dxfId="64" priority="65" stopIfTrue="1" operator="equal">
      <formula>0</formula>
    </cfRule>
  </conditionalFormatting>
  <conditionalFormatting sqref="C86:C88">
    <cfRule type="cellIs" dxfId="63" priority="62" stopIfTrue="1" operator="equal">
      <formula>$C85</formula>
    </cfRule>
  </conditionalFormatting>
  <conditionalFormatting sqref="A86:B86 A87:A88">
    <cfRule type="cellIs" dxfId="62" priority="63" stopIfTrue="1" operator="equal">
      <formula>0</formula>
    </cfRule>
  </conditionalFormatting>
  <conditionalFormatting sqref="C89">
    <cfRule type="cellIs" dxfId="61" priority="60" stopIfTrue="1" operator="equal">
      <formula>$C86</formula>
    </cfRule>
  </conditionalFormatting>
  <conditionalFormatting sqref="A89:B89">
    <cfRule type="cellIs" dxfId="60" priority="61" stopIfTrue="1" operator="equal">
      <formula>0</formula>
    </cfRule>
  </conditionalFormatting>
  <conditionalFormatting sqref="C90">
    <cfRule type="cellIs" dxfId="59" priority="58" stopIfTrue="1" operator="equal">
      <formula>$C89</formula>
    </cfRule>
  </conditionalFormatting>
  <conditionalFormatting sqref="A90:B90">
    <cfRule type="cellIs" dxfId="58" priority="59" stopIfTrue="1" operator="equal">
      <formula>0</formula>
    </cfRule>
  </conditionalFormatting>
  <conditionalFormatting sqref="C91:C92">
    <cfRule type="cellIs" dxfId="57" priority="56" stopIfTrue="1" operator="equal">
      <formula>$C90</formula>
    </cfRule>
  </conditionalFormatting>
  <conditionalFormatting sqref="A91:B91 A92">
    <cfRule type="cellIs" dxfId="56" priority="57" stopIfTrue="1" operator="equal">
      <formula>0</formula>
    </cfRule>
  </conditionalFormatting>
  <conditionalFormatting sqref="C94">
    <cfRule type="cellIs" dxfId="55" priority="54" stopIfTrue="1" operator="equal">
      <formula>$C91</formula>
    </cfRule>
  </conditionalFormatting>
  <conditionalFormatting sqref="A94:B94">
    <cfRule type="cellIs" dxfId="54" priority="55" stopIfTrue="1" operator="equal">
      <formula>0</formula>
    </cfRule>
  </conditionalFormatting>
  <conditionalFormatting sqref="C95">
    <cfRule type="cellIs" dxfId="53" priority="52" stopIfTrue="1" operator="equal">
      <formula>$C94</formula>
    </cfRule>
  </conditionalFormatting>
  <conditionalFormatting sqref="A95:B95">
    <cfRule type="cellIs" dxfId="52" priority="53" stopIfTrue="1" operator="equal">
      <formula>0</formula>
    </cfRule>
  </conditionalFormatting>
  <conditionalFormatting sqref="C96">
    <cfRule type="cellIs" dxfId="51" priority="50" stopIfTrue="1" operator="equal">
      <formula>$C95</formula>
    </cfRule>
  </conditionalFormatting>
  <conditionalFormatting sqref="A96:B96">
    <cfRule type="cellIs" dxfId="50" priority="51" stopIfTrue="1" operator="equal">
      <formula>0</formula>
    </cfRule>
  </conditionalFormatting>
  <conditionalFormatting sqref="C98:C99">
    <cfRule type="cellIs" dxfId="49" priority="48" stopIfTrue="1" operator="equal">
      <formula>$C96</formula>
    </cfRule>
  </conditionalFormatting>
  <conditionalFormatting sqref="A98:B98 A99">
    <cfRule type="cellIs" dxfId="48" priority="49" stopIfTrue="1" operator="equal">
      <formula>0</formula>
    </cfRule>
  </conditionalFormatting>
  <conditionalFormatting sqref="C101">
    <cfRule type="cellIs" dxfId="47" priority="46" stopIfTrue="1" operator="equal">
      <formula>$C98</formula>
    </cfRule>
  </conditionalFormatting>
  <conditionalFormatting sqref="A101:B101">
    <cfRule type="cellIs" dxfId="46" priority="47" stopIfTrue="1" operator="equal">
      <formula>0</formula>
    </cfRule>
  </conditionalFormatting>
  <conditionalFormatting sqref="C102:C103">
    <cfRule type="cellIs" dxfId="45" priority="44" stopIfTrue="1" operator="equal">
      <formula>$C101</formula>
    </cfRule>
  </conditionalFormatting>
  <conditionalFormatting sqref="A102:B102 A103">
    <cfRule type="cellIs" dxfId="44" priority="45" stopIfTrue="1" operator="equal">
      <formula>0</formula>
    </cfRule>
  </conditionalFormatting>
  <conditionalFormatting sqref="C104">
    <cfRule type="cellIs" dxfId="43" priority="42" stopIfTrue="1" operator="equal">
      <formula>$C102</formula>
    </cfRule>
  </conditionalFormatting>
  <conditionalFormatting sqref="A104:B104">
    <cfRule type="cellIs" dxfId="42" priority="43" stopIfTrue="1" operator="equal">
      <formula>0</formula>
    </cfRule>
  </conditionalFormatting>
  <conditionalFormatting sqref="C105:C106">
    <cfRule type="cellIs" dxfId="41" priority="40" stopIfTrue="1" operator="equal">
      <formula>$C104</formula>
    </cfRule>
  </conditionalFormatting>
  <conditionalFormatting sqref="A105:B105 A106">
    <cfRule type="cellIs" dxfId="40" priority="41" stopIfTrue="1" operator="equal">
      <formula>0</formula>
    </cfRule>
  </conditionalFormatting>
  <conditionalFormatting sqref="C107">
    <cfRule type="cellIs" dxfId="39" priority="38" stopIfTrue="1" operator="equal">
      <formula>$C105</formula>
    </cfRule>
  </conditionalFormatting>
  <conditionalFormatting sqref="A107:B107">
    <cfRule type="cellIs" dxfId="38" priority="39" stopIfTrue="1" operator="equal">
      <formula>0</formula>
    </cfRule>
  </conditionalFormatting>
  <conditionalFormatting sqref="C108">
    <cfRule type="cellIs" dxfId="37" priority="36" stopIfTrue="1" operator="equal">
      <formula>$C107</formula>
    </cfRule>
  </conditionalFormatting>
  <conditionalFormatting sqref="A108:B108">
    <cfRule type="cellIs" dxfId="36" priority="37" stopIfTrue="1" operator="equal">
      <formula>0</formula>
    </cfRule>
  </conditionalFormatting>
  <conditionalFormatting sqref="C109">
    <cfRule type="cellIs" dxfId="35" priority="34" stopIfTrue="1" operator="equal">
      <formula>$C108</formula>
    </cfRule>
  </conditionalFormatting>
  <conditionalFormatting sqref="A109:B109">
    <cfRule type="cellIs" dxfId="34" priority="35" stopIfTrue="1" operator="equal">
      <formula>0</formula>
    </cfRule>
  </conditionalFormatting>
  <conditionalFormatting sqref="C110">
    <cfRule type="cellIs" dxfId="33" priority="32" stopIfTrue="1" operator="equal">
      <formula>$C109</formula>
    </cfRule>
  </conditionalFormatting>
  <conditionalFormatting sqref="A110:B110">
    <cfRule type="cellIs" dxfId="32" priority="33" stopIfTrue="1" operator="equal">
      <formula>0</formula>
    </cfRule>
  </conditionalFormatting>
  <conditionalFormatting sqref="A111:B111 A112">
    <cfRule type="cellIs" dxfId="31" priority="31" stopIfTrue="1" operator="equal">
      <formula>0</formula>
    </cfRule>
  </conditionalFormatting>
  <conditionalFormatting sqref="C138">
    <cfRule type="cellIs" dxfId="30" priority="70" stopIfTrue="1" operator="equal">
      <formula>$C121</formula>
    </cfRule>
  </conditionalFormatting>
  <conditionalFormatting sqref="C126">
    <cfRule type="cellIs" dxfId="29" priority="29" stopIfTrue="1" operator="equal">
      <formula>$C121</formula>
    </cfRule>
  </conditionalFormatting>
  <conditionalFormatting sqref="A126:B126">
    <cfRule type="cellIs" dxfId="28" priority="30" stopIfTrue="1" operator="equal">
      <formula>0</formula>
    </cfRule>
  </conditionalFormatting>
  <conditionalFormatting sqref="A127:B127">
    <cfRule type="cellIs" dxfId="27" priority="28" stopIfTrue="1" operator="equal">
      <formula>0</formula>
    </cfRule>
  </conditionalFormatting>
  <conditionalFormatting sqref="C130">
    <cfRule type="cellIs" dxfId="26" priority="26" stopIfTrue="1" operator="equal">
      <formula>$C127</formula>
    </cfRule>
  </conditionalFormatting>
  <conditionalFormatting sqref="A130:B130">
    <cfRule type="cellIs" dxfId="25" priority="27" stopIfTrue="1" operator="equal">
      <formula>0</formula>
    </cfRule>
  </conditionalFormatting>
  <conditionalFormatting sqref="C131">
    <cfRule type="cellIs" dxfId="24" priority="24" stopIfTrue="1" operator="equal">
      <formula>$C130</formula>
    </cfRule>
  </conditionalFormatting>
  <conditionalFormatting sqref="A131:B131">
    <cfRule type="cellIs" dxfId="23" priority="25" stopIfTrue="1" operator="equal">
      <formula>0</formula>
    </cfRule>
  </conditionalFormatting>
  <conditionalFormatting sqref="C133">
    <cfRule type="cellIs" dxfId="22" priority="22" stopIfTrue="1" operator="equal">
      <formula>$C131</formula>
    </cfRule>
  </conditionalFormatting>
  <conditionalFormatting sqref="A133:B133">
    <cfRule type="cellIs" dxfId="21" priority="23" stopIfTrue="1" operator="equal">
      <formula>0</formula>
    </cfRule>
  </conditionalFormatting>
  <conditionalFormatting sqref="A134:B134">
    <cfRule type="cellIs" dxfId="20" priority="21" stopIfTrue="1" operator="equal">
      <formula>0</formula>
    </cfRule>
  </conditionalFormatting>
  <conditionalFormatting sqref="C137">
    <cfRule type="cellIs" dxfId="19" priority="19" stopIfTrue="1" operator="equal">
      <formula>$C134</formula>
    </cfRule>
  </conditionalFormatting>
  <conditionalFormatting sqref="A137:B137">
    <cfRule type="cellIs" dxfId="18" priority="20" stopIfTrue="1" operator="equal">
      <formula>0</formula>
    </cfRule>
  </conditionalFormatting>
  <conditionalFormatting sqref="C97">
    <cfRule type="cellIs" dxfId="17" priority="17" stopIfTrue="1" operator="equal">
      <formula>$C96</formula>
    </cfRule>
  </conditionalFormatting>
  <conditionalFormatting sqref="A97:B97">
    <cfRule type="cellIs" dxfId="16" priority="18" stopIfTrue="1" operator="equal">
      <formula>0</formula>
    </cfRule>
  </conditionalFormatting>
  <conditionalFormatting sqref="C122:C125">
    <cfRule type="cellIs" dxfId="15" priority="15" stopIfTrue="1" operator="equal">
      <formula>$C117</formula>
    </cfRule>
  </conditionalFormatting>
  <conditionalFormatting sqref="A122:B125">
    <cfRule type="cellIs" dxfId="14" priority="16" stopIfTrue="1" operator="equal">
      <formula>0</formula>
    </cfRule>
  </conditionalFormatting>
  <conditionalFormatting sqref="C128:C129">
    <cfRule type="cellIs" dxfId="13" priority="13" stopIfTrue="1" operator="equal">
      <formula>$C125</formula>
    </cfRule>
  </conditionalFormatting>
  <conditionalFormatting sqref="A128:B129">
    <cfRule type="cellIs" dxfId="12" priority="14" stopIfTrue="1" operator="equal">
      <formula>0</formula>
    </cfRule>
  </conditionalFormatting>
  <conditionalFormatting sqref="C132">
    <cfRule type="cellIs" dxfId="11" priority="11" stopIfTrue="1" operator="equal">
      <formula>$C130</formula>
    </cfRule>
  </conditionalFormatting>
  <conditionalFormatting sqref="A132:B132">
    <cfRule type="cellIs" dxfId="10" priority="12" stopIfTrue="1" operator="equal">
      <formula>0</formula>
    </cfRule>
  </conditionalFormatting>
  <conditionalFormatting sqref="C135:C136">
    <cfRule type="cellIs" dxfId="9" priority="9" stopIfTrue="1" operator="equal">
      <formula>$C132</formula>
    </cfRule>
  </conditionalFormatting>
  <conditionalFormatting sqref="A135:B136">
    <cfRule type="cellIs" dxfId="8" priority="10" stopIfTrue="1" operator="equal">
      <formula>0</formula>
    </cfRule>
  </conditionalFormatting>
  <conditionalFormatting sqref="C93">
    <cfRule type="cellIs" dxfId="7" priority="7" stopIfTrue="1" operator="equal">
      <formula>$C92</formula>
    </cfRule>
  </conditionalFormatting>
  <conditionalFormatting sqref="A93">
    <cfRule type="cellIs" dxfId="6" priority="8" stopIfTrue="1" operator="equal">
      <formula>0</formula>
    </cfRule>
  </conditionalFormatting>
  <conditionalFormatting sqref="C100">
    <cfRule type="cellIs" dxfId="5" priority="5" stopIfTrue="1" operator="equal">
      <formula>$C98</formula>
    </cfRule>
  </conditionalFormatting>
  <conditionalFormatting sqref="A100">
    <cfRule type="cellIs" dxfId="4" priority="6" stopIfTrue="1" operator="equal">
      <formula>0</formula>
    </cfRule>
  </conditionalFormatting>
  <conditionalFormatting sqref="C113">
    <cfRule type="cellIs" dxfId="3" priority="4" stopIfTrue="1" operator="equal">
      <formula>$C112</formula>
    </cfRule>
  </conditionalFormatting>
  <conditionalFormatting sqref="A113">
    <cfRule type="cellIs" dxfId="2" priority="3" stopIfTrue="1" operator="equal">
      <formula>0</formula>
    </cfRule>
  </conditionalFormatting>
  <conditionalFormatting sqref="C114">
    <cfRule type="cellIs" dxfId="1" priority="2" stopIfTrue="1" operator="equal">
      <formula>$C113</formula>
    </cfRule>
  </conditionalFormatting>
  <conditionalFormatting sqref="A114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1115031</vt:lpstr>
      <vt:lpstr>'1115031'!Область_друку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2024-02-28T12:46:42Z</dcterms:created>
  <dcterms:modified xsi:type="dcterms:W3CDTF">2024-02-28T12:46:55Z</dcterms:modified>
</cp:coreProperties>
</file>