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6090" sheetId="1" r:id="rId1"/>
  </sheets>
  <definedNames>
    <definedName name="_xlnm.Print_Area" localSheetId="0">'1216090'!$A$1:$T$150</definedName>
  </definedNames>
  <calcPr calcId="152511"/>
</workbook>
</file>

<file path=xl/calcChain.xml><?xml version="1.0" encoding="utf-8"?>
<calcChain xmlns="http://schemas.openxmlformats.org/spreadsheetml/2006/main">
  <c r="O81" i="1" l="1"/>
  <c r="Q81" i="1" s="1"/>
  <c r="O73" i="1"/>
  <c r="AA107" i="1"/>
  <c r="D120" i="1"/>
  <c r="I81" i="1"/>
  <c r="I107" i="1"/>
  <c r="O107" i="1"/>
  <c r="O112" i="1" s="1"/>
  <c r="O72" i="1"/>
  <c r="Q72" i="1" s="1"/>
  <c r="D133" i="1"/>
  <c r="D128" i="1"/>
  <c r="D126" i="1"/>
  <c r="D123" i="1"/>
  <c r="B32" i="1"/>
  <c r="B33" i="1"/>
  <c r="B34" i="1"/>
  <c r="B35" i="1" s="1"/>
  <c r="I46" i="1"/>
  <c r="I61" i="1" s="1"/>
  <c r="I45" i="1"/>
  <c r="F46" i="1"/>
  <c r="H46" i="1" s="1"/>
  <c r="Q114" i="1"/>
  <c r="Q110" i="1"/>
  <c r="Q109" i="1"/>
  <c r="R114" i="1"/>
  <c r="T114" i="1"/>
  <c r="R109" i="1"/>
  <c r="T109" i="1" s="1"/>
  <c r="I110" i="1"/>
  <c r="M110" i="1"/>
  <c r="M114" i="1"/>
  <c r="M109" i="1"/>
  <c r="O104" i="1"/>
  <c r="R104" i="1" s="1"/>
  <c r="T104" i="1" s="1"/>
  <c r="Q104" i="1"/>
  <c r="O102" i="1"/>
  <c r="Q102" i="1" s="1"/>
  <c r="R100" i="1"/>
  <c r="T100" i="1"/>
  <c r="R97" i="1"/>
  <c r="T97" i="1" s="1"/>
  <c r="Q98" i="1"/>
  <c r="Q100" i="1"/>
  <c r="Q97" i="1"/>
  <c r="M100" i="1"/>
  <c r="M97" i="1"/>
  <c r="I98" i="1"/>
  <c r="R98" i="1" s="1"/>
  <c r="T98" i="1" s="1"/>
  <c r="I102" i="1"/>
  <c r="M102" i="1" s="1"/>
  <c r="R94" i="1"/>
  <c r="T94" i="1"/>
  <c r="R90" i="1"/>
  <c r="T90" i="1" s="1"/>
  <c r="Q94" i="1"/>
  <c r="O92" i="1"/>
  <c r="Q90" i="1"/>
  <c r="Q88" i="1"/>
  <c r="M94" i="1"/>
  <c r="M90" i="1"/>
  <c r="I88" i="1"/>
  <c r="R88" i="1" s="1"/>
  <c r="T88" i="1" s="1"/>
  <c r="R83" i="1"/>
  <c r="T83" i="1"/>
  <c r="Q83" i="1"/>
  <c r="M83" i="1"/>
  <c r="F44" i="1"/>
  <c r="O44" i="1" s="1"/>
  <c r="Q44" i="1" s="1"/>
  <c r="H44" i="1"/>
  <c r="Q74" i="1"/>
  <c r="I74" i="1"/>
  <c r="R74" i="1"/>
  <c r="T74" i="1"/>
  <c r="I73" i="1"/>
  <c r="R73" i="1"/>
  <c r="T73" i="1"/>
  <c r="R76" i="1"/>
  <c r="T76" i="1" s="1"/>
  <c r="Q76" i="1"/>
  <c r="M76" i="1"/>
  <c r="Q73" i="1"/>
  <c r="Q107" i="1"/>
  <c r="I112" i="1"/>
  <c r="M112" i="1" s="1"/>
  <c r="M107" i="1"/>
  <c r="F47" i="1"/>
  <c r="H47" i="1"/>
  <c r="M81" i="1"/>
  <c r="R110" i="1"/>
  <c r="T110" i="1" s="1"/>
  <c r="M46" i="1"/>
  <c r="M45" i="1"/>
  <c r="I85" i="1"/>
  <c r="M85" i="1" s="1"/>
  <c r="Q92" i="1"/>
  <c r="I104" i="1"/>
  <c r="M104" i="1" s="1"/>
  <c r="M98" i="1"/>
  <c r="R102" i="1"/>
  <c r="T102" i="1" s="1"/>
  <c r="M73" i="1"/>
  <c r="M74" i="1"/>
  <c r="I72" i="1"/>
  <c r="M72" i="1" s="1"/>
  <c r="F43" i="1"/>
  <c r="I44" i="1"/>
  <c r="R81" i="1"/>
  <c r="T81" i="1"/>
  <c r="O85" i="1"/>
  <c r="R85" i="1" s="1"/>
  <c r="T85" i="1" s="1"/>
  <c r="O78" i="1"/>
  <c r="Q78" i="1" s="1"/>
  <c r="M44" i="1"/>
  <c r="M61" i="1" l="1"/>
  <c r="R112" i="1"/>
  <c r="T112" i="1" s="1"/>
  <c r="Q112" i="1"/>
  <c r="M88" i="1"/>
  <c r="F45" i="1"/>
  <c r="F61" i="1"/>
  <c r="H61" i="1" s="1"/>
  <c r="I43" i="1"/>
  <c r="Q85" i="1"/>
  <c r="O46" i="1"/>
  <c r="Q46" i="1" s="1"/>
  <c r="I47" i="1"/>
  <c r="R72" i="1"/>
  <c r="T72" i="1" s="1"/>
  <c r="H43" i="1"/>
  <c r="F48" i="1"/>
  <c r="H48" i="1" s="1"/>
  <c r="I92" i="1"/>
  <c r="I78" i="1"/>
  <c r="R107" i="1"/>
  <c r="T107" i="1" s="1"/>
  <c r="R92" i="1" l="1"/>
  <c r="T92" i="1" s="1"/>
  <c r="M92" i="1"/>
  <c r="H45" i="1"/>
  <c r="O45" i="1"/>
  <c r="Q45" i="1" s="1"/>
  <c r="M47" i="1"/>
  <c r="O47" i="1"/>
  <c r="Q47" i="1" s="1"/>
  <c r="O61" i="1"/>
  <c r="Q61" i="1" s="1"/>
  <c r="F60" i="1"/>
  <c r="M78" i="1"/>
  <c r="R78" i="1"/>
  <c r="T78" i="1" s="1"/>
  <c r="M43" i="1"/>
  <c r="O43" i="1"/>
  <c r="Q43" i="1" s="1"/>
  <c r="I60" i="1"/>
  <c r="I48" i="1"/>
  <c r="V48" i="1" l="1"/>
  <c r="O48" i="1"/>
  <c r="Q48" i="1" s="1"/>
  <c r="M48" i="1"/>
  <c r="M60" i="1"/>
  <c r="O60" i="1"/>
  <c r="I62" i="1"/>
  <c r="M62" i="1" s="1"/>
  <c r="H60" i="1"/>
  <c r="F62" i="1"/>
  <c r="H62" i="1" s="1"/>
  <c r="V62" i="1" l="1"/>
  <c r="Q60" i="1"/>
  <c r="O62" i="1"/>
  <c r="Q62" i="1" s="1"/>
</calcChain>
</file>

<file path=xl/sharedStrings.xml><?xml version="1.0" encoding="utf-8"?>
<sst xmlns="http://schemas.openxmlformats.org/spreadsheetml/2006/main" count="251" uniqueCount="132">
  <si>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</si>
  <si>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</si>
  <si>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</si>
  <si>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</si>
  <si>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</si>
  <si>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</si>
  <si>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</si>
  <si>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</si>
  <si>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</si>
  <si>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</si>
  <si>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</si>
  <si>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</si>
  <si>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</si>
  <si>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</si>
  <si>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</si>
  <si>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</si>
  <si>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</si>
  <si>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</si>
  <si>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</si>
  <si>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</si>
  <si>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</si>
  <si>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</si>
  <si>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</si>
  <si>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</si>
  <si>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</si>
  <si>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</si>
  <si>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</si>
  <si>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</si>
  <si>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</si>
  <si>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</si>
  <si>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</si>
  <si>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</si>
  <si>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</si>
  <si>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</si>
  <si>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</si>
  <si>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</si>
  <si>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</si>
  <si>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</si>
  <si>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</si>
  <si>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</si>
  <si>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</si>
  <si>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</si>
  <si>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</si>
  <si>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</si>
  <si>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</si>
  <si>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</si>
  <si>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</si>
  <si>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</si>
  <si>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</si>
  <si>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</si>
  <si>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</si>
  <si>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</si>
  <si>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</si>
  <si>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</si>
  <si>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</si>
  <si>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</si>
  <si>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</si>
  <si>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</si>
  <si>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</si>
  <si>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</si>
  <si>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</si>
  <si>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</si>
  <si>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</si>
  <si>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</si>
  <si>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</si>
  <si>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</si>
  <si>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</si>
  <si>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</si>
  <si>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</si>
  <si>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грн</t>
  </si>
  <si>
    <t>Напрями використання бюджетних коштів*</t>
  </si>
  <si>
    <t>лист-звернення</t>
  </si>
  <si>
    <t>відс.</t>
  </si>
  <si>
    <t>Лариса ТУЗ</t>
  </si>
  <si>
    <t>Начальник відділу бухгалтерського обліку та звітності - головний бухгалтер</t>
  </si>
  <si>
    <t>Інша діяльність у сфері житлово-комунального господарства</t>
  </si>
  <si>
    <t>0640</t>
  </si>
  <si>
    <t>відповідно до зая УМК та голів ОСББ</t>
  </si>
  <si>
    <t xml:space="preserve">Задоволення нагальних житлових потреб внутрішньо переміщених осіб </t>
  </si>
  <si>
    <t>Впровадження заходів інвестиційного проєкту «Облаштування житла для внутрішньо переміщених осіб в м. Хмельницькому»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</si>
  <si>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</si>
  <si>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обсяг видатків на відшкодування фактичних витрат, понесених УМК "Центральна" щодо, в т. ч.:</t>
  </si>
  <si>
    <t>виконання технічних умов, прокладання нових ліній електропостачання будівлі та придбання нового потужного трансформатора</t>
  </si>
  <si>
    <t>виконання робіт, що виникли в ході реконструкції будівлі</t>
  </si>
  <si>
    <t xml:space="preserve">обсяг видатків на відшкодування фактичних витрат, понесених УМК "Південно-Західна" </t>
  </si>
  <si>
    <t>кількість гуртожитків для яких буде здійснюватися приєднання до електричних мереж відповідно до технічних умов нестандартного приєднання до електричних мереж електроустановок</t>
  </si>
  <si>
    <t>витрати на відшкодування фактичних витрат, понесених УМК "Південно-Західна" щодо приєднання до електричних мереж відповідно до технічних умов нестандартного приєднання до електричних мереж електроустановок 1 гуртожитку</t>
  </si>
  <si>
    <t>Завдання 1. Відшкодування фактичних витрат, понесених УМК "Центральна" щодо виконання технічних умов, прокладання нових ліній електропостачання будівлі, придбання нового потужного трансформатора та виконання робіт, що виникли в ході реконструкції будівлі на вул. Кам'янецька, 74</t>
  </si>
  <si>
    <t xml:space="preserve">кількість будівель до яких буде здійснюватися прокладання нових ліній електропостачання, придбання нових потужних трансформаторів та виконання робіт, що виникли в ході реконструкції </t>
  </si>
  <si>
    <t>витрати на відшкодування фактичних витрат, понесених УМК "Центральна" щодо виконання технічних умов, прокладання нових ліній електропостачання, придбання нового потужного трансформатора та виконання робіт, що виникли в ході реконструкції 1 будівлі</t>
  </si>
  <si>
    <t>Завдання 2. Відшкодування фактичних витрат, понесених УМК "Південно-Західна" щодо приєднання до електричних мереж відповідно до технічних умов нестандартного приєднання до електричних мереж електроустановок гуртожитку на вул. Інститутській, 12/1</t>
  </si>
  <si>
    <t xml:space="preserve">обсяг видатків на відшкодування понесених витрат УМК "Озерна" щодо виконання негайного ремонту житлової будівлі </t>
  </si>
  <si>
    <t>кількість будівель, які потребують негайного ремонту</t>
  </si>
  <si>
    <t xml:space="preserve">витрати на відшкодування понесених витрат УМК "Озерна" щодо виконання негайного ремонту 1 житлової будівлі  </t>
  </si>
  <si>
    <t>покращення технічного стану житлової будівлі з метою безпечного проживання мешканців та подальшої її експлуатації</t>
  </si>
  <si>
    <t>Завдання 4. Часткова компенсація вартості закупівлі генераторів</t>
  </si>
  <si>
    <t>обсяг видатків, які спрямовані на відшкодування частини вартості закупівлі генераторів</t>
  </si>
  <si>
    <t>орієнтона вартість закупівлі генераторів управляючими компаніями незалежно від форм власності, ОСББ, надавачами житлових послуг, ЖБК</t>
  </si>
  <si>
    <t xml:space="preserve">кількість генераторів, які планується придбати </t>
  </si>
  <si>
    <t xml:space="preserve">середні  витрати на придбання 1 генератора </t>
  </si>
  <si>
    <t>відсоток відшкодування частини вартості закупівлі генераторів до передбаченого фінансового ресурсу</t>
  </si>
  <si>
    <t xml:space="preserve">Завдання 3. Покриття збитків понесених УМК "Озерна" під час виконання капітального ремонту житлової будівлі по вулиці Чорновола, 190 </t>
  </si>
  <si>
    <t>інформація відділу з експлуатації та ремонту житлового фонду</t>
  </si>
  <si>
    <t xml:space="preserve">Завдання 5. Відшкодування витрат  КП УМК "Центральна", КП УМК "Південно-Західна" для забезпечення належних умов проживання та організації побуту внутрішньо переміщених осіб в гуртожитках на вул. Кам’янецькій, 74, вул. Інститутська, 6, 12/1 </t>
  </si>
  <si>
    <t>обсяг видатків на відшкодування витрат КП УМК для забезпечення належних умов проживання та організації побуту ВПО в гуртожитках</t>
  </si>
  <si>
    <t xml:space="preserve">кількість УМК, яким планується здійснювати відшкодування витрат </t>
  </si>
  <si>
    <t>кількість ВПО, які проживають в гуртожитках</t>
  </si>
  <si>
    <t>чол.</t>
  </si>
  <si>
    <t>довідки</t>
  </si>
  <si>
    <t>розрахунок</t>
  </si>
  <si>
    <t>середньомісячні витрати на 1 ВПО (3 місяці)</t>
  </si>
  <si>
    <t>забезпечення належних умов для проживання та організації побуту ВПО в гуртожитках</t>
  </si>
  <si>
    <t>Відшкодування фактичних витрат, понесених УМК "Центральна" щодо виконання технічних умов, прокладання нових ліній електропостачання будівлі, придбання нового потужного трансформатора та виконання робіт, що виникли в ході реконструкції будівлі на вул. Кам'янецька, 74</t>
  </si>
  <si>
    <t>Відшкодування фактичних витрат, понесених УМК "Південно-Західна" щодо приєднання до електричних мереж відповідно до технічних умов нестандартного приєднання до електричних мереж електроустановок гуртожитку на вул. Інститутській, 12/1</t>
  </si>
  <si>
    <t xml:space="preserve">Покриття збитків понесених УМК "Озерна" під час виконання капітального ремонту житлової будівлі по вулиці Чорновола, 190 </t>
  </si>
  <si>
    <t>Часткова компенсація вартості закупівлі генераторів для забезпечення потреб мешканців багатоквартирних житлових будинків ХМТГ</t>
  </si>
  <si>
    <t xml:space="preserve">Відшкодування витрат КП УМК "Центральна", КП УМК "Південно-Західна" для забезпечення належних умов проживання та організації побуту внутрішньо переміщених осіб в гуртожитках на вул. Кам’янецькій, 74, вул. Інститутська, 6, 12/1 </t>
  </si>
  <si>
    <t xml:space="preserve">Завдання 5. Відшкодування витрат КП УМК "Центральна", КП УМК "Південно-Західна" для забезпечення належних умов проживання та організації побуту внутрішньо переміщених осіб в гуртожитках на вул. Кам’янецькій, 74, вул. Інститутська, 6, 12/1 </t>
  </si>
  <si>
    <t>Виконання бюджетної програми становить 87,4 % до затверджених призначень в 2024 р.</t>
  </si>
  <si>
    <t>Пояснення: по всіх показниках розбіжності відсутні.</t>
  </si>
  <si>
    <t xml:space="preserve">Пояснення: п. 1 в зв'язку з меншою кількістю проживаючих ВПО в гуртожитках. </t>
  </si>
  <si>
    <t xml:space="preserve">Пояснення: п. 1 в зв'язку з недоосвоєнням коштів. </t>
  </si>
  <si>
    <t>Пояснення: використано 34296,40 грн, з них: 20396,40 грн на проєктно-пошукові послуги, 13 900,00 грн на проведення експертизи. Решта коштів не освоєна в зв'язку з тим, що АТ "Хмельницькобленерго" продовжило договір з підрядною організацією до лютого 2025 р. на придбання матеріалів необхідних для здійснення приєднання до електричних мереж електроустановок гуртожитку на вул. Інститутській, 12/1. Відповідно роботи виконані в неповному обсязі та не надано акти виконаних робіт. Тому здійснити відшкодування фактичних витрат, понесених УМК не було можливості.</t>
  </si>
  <si>
    <t>Пояснення: п. 1 в зв'язку з економією коштів.</t>
  </si>
  <si>
    <t>Пояснення: п. 1 економія коштів відповідно до актів виконаних робіт.</t>
  </si>
  <si>
    <t>Пояснення: п. 1 менша кількість ВПО в гуртожитках</t>
  </si>
  <si>
    <t>Пояснення: п. 1 недоосвоєння коштів в зв'язку з тим, що проживала менша кількість ВПО в гуртожитках</t>
  </si>
  <si>
    <t xml:space="preserve">Пояснення: з двох поданих заявок, лише 1 ОСББ "Проспект - 17" надало пакет документів на часткову компенсацію вартості закупівлі генератора, відповідно інші показники виконані в неповному обсязі. </t>
  </si>
  <si>
    <t>Аналіз стану виконання результативних показників: результативні показники виконані не в повному обсязі в завданнях 2, 4 через вищезазначені причини, по інших завданнях показники виконані.</t>
  </si>
  <si>
    <t>місцевого бюджету на 01.01.2025 року</t>
  </si>
  <si>
    <t>Пояснення: 1) економія коштів; 2) кошти освоєні в не повному обсязі в зв'язку з тим, що АТ "Хмельницькобленерго" продовжило договір з підрядною організацією до лютого 2025 р. на придбання матеріалів необхідних для здійснення приєднання до електричних мереж електроустановок гуртожитку на вул. Інститутській, 12/1; 3) відхилення відсутні; 4) кошти освоєні в не повному обсязі в зв'язку з тим, що з двох поданих заявок, лише 1 ОСББ "Проспект - 17" надало пакет документів на часткову компенсацію вартості закупівлі генератора; 5) економія коштів.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</si>
  <si>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ХМТГ на 2022-2025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</si>
</sst>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23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3" fillId="0" borderId="0" xfId="0" applyNumberFormat="1" applyFont="1"/>
    <xf numFmtId="0" fontId="2" fillId="3" borderId="0" xfId="1" applyFont="1" applyFill="1" applyAlignment="1"/>
    <xf numFmtId="0" fontId="8" fillId="0" borderId="0" xfId="0" applyFont="1" applyBorder="1"/>
    <xf numFmtId="0" fontId="12" fillId="0" borderId="3" xfId="0" applyFont="1" applyBorder="1" applyAlignment="1">
      <alignment horizontal="center" vertical="center" wrapText="1"/>
    </xf>
    <xf numFmtId="0" fontId="11" fillId="3" borderId="0" xfId="0" applyFont="1" applyFill="1" applyAlignment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vertical="center" wrapText="1"/>
    </xf>
    <xf numFmtId="4" fontId="25" fillId="0" borderId="5" xfId="0" applyNumberFormat="1" applyFont="1" applyBorder="1" applyAlignment="1">
      <alignment horizontal="center" vertical="center"/>
    </xf>
    <xf numFmtId="4" fontId="25" fillId="0" borderId="7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2" fillId="0" borderId="3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2" fillId="0" borderId="0" xfId="3" applyNumberFormat="1" applyFont="1" applyBorder="1" applyAlignment="1">
      <alignment horizontal="center"/>
    </xf>
    <xf numFmtId="0" fontId="2" fillId="0" borderId="2" xfId="3" applyFont="1" applyBorder="1" applyAlignment="1">
      <alignment horizontal="left" wrapText="1"/>
    </xf>
    <xf numFmtId="0" fontId="2" fillId="0" borderId="2" xfId="3" quotePrefix="1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0" fontId="4" fillId="0" borderId="4" xfId="3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2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2" fillId="0" borderId="3" xfId="2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tabSelected="1" view="pageBreakPreview" zoomScaleNormal="100" zoomScaleSheetLayoutView="100" workbookViewId="0">
      <selection activeCell="V107" sqref="V107:X109"/>
    </sheetView>
  </sheetViews>
  <sheetFormatPr defaultRowHeight="15" x14ac:dyDescent="0.25"/>
  <cols>
    <col min="1" max="1" width="4.85546875" style="6" customWidth="1"/>
    <col min="2" max="2" width="14.5703125" style="6" customWidth="1"/>
    <col min="3" max="3" width="11" style="6" customWidth="1"/>
    <col min="4" max="4" width="8.7109375" style="6" customWidth="1"/>
    <col min="5" max="5" width="8.85546875" style="6" customWidth="1"/>
    <col min="6" max="6" width="13.2851562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3.140625" style="6" bestFit="1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2851562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68</v>
      </c>
    </row>
    <row r="7" spans="1:20" x14ac:dyDescent="0.25">
      <c r="F7" s="20"/>
      <c r="G7" s="21"/>
      <c r="H7" s="22" t="s">
        <v>25</v>
      </c>
      <c r="I7" s="21"/>
      <c r="J7" s="21"/>
      <c r="L7" s="21"/>
      <c r="M7" s="21"/>
      <c r="N7" s="20"/>
    </row>
    <row r="8" spans="1:20" ht="15.75" x14ac:dyDescent="0.25">
      <c r="F8" s="196" t="s">
        <v>26</v>
      </c>
      <c r="G8" s="196"/>
      <c r="H8" s="196"/>
      <c r="I8" s="196"/>
      <c r="J8" s="196"/>
      <c r="K8" s="196"/>
      <c r="L8" s="23"/>
      <c r="M8" s="23"/>
      <c r="N8" s="23"/>
    </row>
    <row r="9" spans="1:20" ht="15.75" x14ac:dyDescent="0.25">
      <c r="F9" s="23"/>
      <c r="G9" s="95" t="s">
        <v>129</v>
      </c>
      <c r="H9" s="23"/>
      <c r="I9" s="23"/>
      <c r="J9" s="23"/>
      <c r="K9" s="23"/>
      <c r="L9" s="23"/>
      <c r="M9" s="23"/>
      <c r="N9" s="20"/>
    </row>
    <row r="11" spans="1:20" ht="8.25" customHeight="1" x14ac:dyDescent="0.25"/>
    <row r="12" spans="1:20" ht="17.100000000000001" customHeight="1" x14ac:dyDescent="0.25">
      <c r="A12" s="19" t="s">
        <v>0</v>
      </c>
      <c r="B12" s="206">
        <v>1200000</v>
      </c>
      <c r="C12" s="206"/>
      <c r="E12" s="7"/>
      <c r="F12" s="7"/>
      <c r="G12" s="2" t="s">
        <v>55</v>
      </c>
      <c r="H12" s="7"/>
      <c r="I12" s="7"/>
      <c r="J12" s="7"/>
      <c r="K12" s="7"/>
      <c r="L12" s="7"/>
      <c r="M12" s="7"/>
      <c r="N12" s="7"/>
      <c r="O12" s="7"/>
      <c r="R12" s="204" t="s">
        <v>56</v>
      </c>
      <c r="S12" s="204"/>
      <c r="T12" s="42"/>
    </row>
    <row r="13" spans="1:20" ht="53.25" customHeight="1" x14ac:dyDescent="0.25">
      <c r="A13" s="19"/>
      <c r="B13" s="207" t="s">
        <v>42</v>
      </c>
      <c r="C13" s="207"/>
      <c r="E13" s="39"/>
      <c r="F13" s="39"/>
      <c r="G13" s="48" t="s">
        <v>49</v>
      </c>
      <c r="H13" s="39"/>
      <c r="I13" s="39"/>
      <c r="J13" s="39"/>
      <c r="K13" s="39"/>
      <c r="R13" s="205" t="s">
        <v>43</v>
      </c>
      <c r="S13" s="205"/>
      <c r="T13" s="41"/>
    </row>
    <row r="14" spans="1:20" ht="17.100000000000001" customHeight="1" x14ac:dyDescent="0.25">
      <c r="A14" s="19"/>
      <c r="B14" s="8"/>
    </row>
    <row r="15" spans="1:20" ht="17.100000000000001" customHeight="1" x14ac:dyDescent="0.25">
      <c r="A15" s="19" t="s">
        <v>1</v>
      </c>
      <c r="B15" s="206">
        <v>1210000</v>
      </c>
      <c r="C15" s="206"/>
      <c r="E15" s="7"/>
      <c r="F15" s="7"/>
      <c r="G15" s="1" t="s">
        <v>55</v>
      </c>
      <c r="H15" s="7"/>
      <c r="I15" s="7"/>
      <c r="J15" s="7"/>
      <c r="K15" s="7"/>
      <c r="L15" s="7"/>
      <c r="M15" s="7"/>
      <c r="N15" s="7"/>
      <c r="O15" s="7"/>
      <c r="R15" s="204" t="s">
        <v>56</v>
      </c>
      <c r="S15" s="204"/>
    </row>
    <row r="16" spans="1:20" ht="50.25" customHeight="1" x14ac:dyDescent="0.25">
      <c r="A16" s="19"/>
      <c r="B16" s="207" t="s">
        <v>42</v>
      </c>
      <c r="C16" s="207"/>
      <c r="E16" s="40"/>
      <c r="F16" s="40"/>
      <c r="G16" s="217" t="s">
        <v>54</v>
      </c>
      <c r="H16" s="217"/>
      <c r="I16" s="217"/>
      <c r="J16" s="217"/>
      <c r="K16" s="217"/>
      <c r="L16" s="217"/>
      <c r="M16" s="217"/>
      <c r="R16" s="205" t="s">
        <v>43</v>
      </c>
      <c r="S16" s="205"/>
    </row>
    <row r="17" spans="1:24" ht="8.25" customHeight="1" x14ac:dyDescent="0.25">
      <c r="A17" s="19"/>
      <c r="B17" s="8"/>
    </row>
    <row r="18" spans="1:24" ht="24" customHeight="1" x14ac:dyDescent="0.25">
      <c r="A18" s="19" t="s">
        <v>2</v>
      </c>
      <c r="B18" s="206">
        <v>1216090</v>
      </c>
      <c r="C18" s="206"/>
      <c r="D18" s="45"/>
      <c r="E18" s="211">
        <v>6090</v>
      </c>
      <c r="F18" s="211"/>
      <c r="G18" s="186" t="s">
        <v>76</v>
      </c>
      <c r="H18" s="186"/>
      <c r="J18" s="201" t="s">
        <v>75</v>
      </c>
      <c r="K18" s="202"/>
      <c r="L18" s="202"/>
      <c r="M18" s="202"/>
      <c r="N18" s="202"/>
      <c r="O18" s="202"/>
      <c r="P18" s="202"/>
      <c r="Q18" s="44"/>
      <c r="R18" s="213" t="s">
        <v>57</v>
      </c>
      <c r="S18" s="214"/>
    </row>
    <row r="19" spans="1:24" ht="72" customHeight="1" x14ac:dyDescent="0.25">
      <c r="B19" s="207" t="s">
        <v>42</v>
      </c>
      <c r="C19" s="207"/>
      <c r="E19" s="219" t="s">
        <v>45</v>
      </c>
      <c r="F19" s="219"/>
      <c r="G19" s="203" t="s">
        <v>46</v>
      </c>
      <c r="H19" s="203"/>
      <c r="J19" s="203" t="s">
        <v>48</v>
      </c>
      <c r="K19" s="203"/>
      <c r="L19" s="203"/>
      <c r="M19" s="203"/>
      <c r="N19" s="203"/>
      <c r="O19" s="203"/>
      <c r="P19" s="203"/>
      <c r="Q19" s="43"/>
      <c r="R19" s="205" t="s">
        <v>44</v>
      </c>
      <c r="S19" s="205"/>
    </row>
    <row r="20" spans="1:24" ht="9" customHeight="1" x14ac:dyDescent="0.25"/>
    <row r="21" spans="1:24" ht="17.25" customHeight="1" x14ac:dyDescent="0.25">
      <c r="A21" s="24" t="s">
        <v>27</v>
      </c>
      <c r="B21" s="197" t="s">
        <v>28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26"/>
      <c r="S21" s="26"/>
      <c r="T21" s="26"/>
      <c r="U21" s="26"/>
      <c r="V21" s="30"/>
      <c r="W21" s="30"/>
      <c r="X21" s="10"/>
    </row>
    <row r="22" spans="1:24" ht="15.75" x14ac:dyDescent="0.25">
      <c r="A22" s="20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30"/>
      <c r="W22" s="30"/>
      <c r="X22" s="10"/>
    </row>
    <row r="23" spans="1:24" ht="18" customHeight="1" x14ac:dyDescent="0.25">
      <c r="A23" s="20"/>
      <c r="B23" s="27" t="s">
        <v>14</v>
      </c>
      <c r="C23" s="195" t="s">
        <v>29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36"/>
      <c r="S23" s="36"/>
      <c r="T23" s="36"/>
      <c r="U23" s="36"/>
      <c r="V23" s="36"/>
      <c r="W23" s="36"/>
      <c r="X23" s="10"/>
    </row>
    <row r="24" spans="1:24" ht="18.75" customHeight="1" x14ac:dyDescent="0.25">
      <c r="A24" s="20"/>
      <c r="B24" s="27">
        <v>1</v>
      </c>
      <c r="C24" s="198" t="s">
        <v>78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0"/>
      <c r="R24" s="36"/>
      <c r="S24" s="36"/>
      <c r="T24" s="36"/>
      <c r="U24" s="36"/>
      <c r="V24" s="36"/>
      <c r="W24" s="36"/>
      <c r="X24" s="10"/>
    </row>
    <row r="25" spans="1:24" ht="8.2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30"/>
      <c r="S25" s="30"/>
      <c r="T25" s="30"/>
      <c r="U25" s="30"/>
      <c r="V25" s="30"/>
      <c r="W25" s="30"/>
      <c r="X25" s="10"/>
    </row>
    <row r="26" spans="1:24" ht="30" customHeight="1" x14ac:dyDescent="0.25">
      <c r="A26" s="28" t="s">
        <v>30</v>
      </c>
      <c r="B26" s="29" t="s">
        <v>31</v>
      </c>
      <c r="C26" s="29"/>
      <c r="D26" s="29"/>
      <c r="E26" s="187" t="s">
        <v>79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30"/>
      <c r="S26" s="30"/>
      <c r="T26" s="30"/>
      <c r="U26" s="30"/>
      <c r="V26" s="30"/>
      <c r="W26" s="30"/>
      <c r="X26" s="10"/>
    </row>
    <row r="27" spans="1:24" ht="12" customHeight="1" x14ac:dyDescent="0.25">
      <c r="A27" s="28"/>
      <c r="B27" s="29"/>
      <c r="C27" s="29"/>
      <c r="D27" s="29"/>
      <c r="F27" s="13"/>
      <c r="G27" s="13"/>
      <c r="H27" s="13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10"/>
    </row>
    <row r="28" spans="1:24" ht="15.75" x14ac:dyDescent="0.25">
      <c r="A28" s="28" t="s">
        <v>12</v>
      </c>
      <c r="B28" s="5" t="s">
        <v>32</v>
      </c>
      <c r="C28" s="3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38"/>
      <c r="S28" s="37"/>
      <c r="T28" s="37"/>
      <c r="U28" s="37"/>
      <c r="V28" s="30"/>
      <c r="W28" s="30"/>
      <c r="X28" s="10"/>
    </row>
    <row r="29" spans="1:24" ht="5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7"/>
      <c r="S29" s="37"/>
      <c r="T29" s="37"/>
      <c r="U29" s="37"/>
      <c r="V29" s="30"/>
      <c r="W29" s="30"/>
      <c r="X29" s="10"/>
    </row>
    <row r="30" spans="1:24" ht="18" customHeight="1" x14ac:dyDescent="0.25">
      <c r="A30" s="33"/>
      <c r="B30" s="27" t="s">
        <v>14</v>
      </c>
      <c r="C30" s="195" t="s">
        <v>33</v>
      </c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36"/>
      <c r="U30" s="36"/>
      <c r="V30" s="36"/>
      <c r="W30" s="36"/>
      <c r="X30" s="10"/>
    </row>
    <row r="31" spans="1:24" ht="33.75" customHeight="1" x14ac:dyDescent="0.25">
      <c r="A31" s="33"/>
      <c r="B31" s="27">
        <v>1</v>
      </c>
      <c r="C31" s="107" t="s">
        <v>87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36"/>
      <c r="U31" s="36"/>
      <c r="V31" s="36"/>
      <c r="W31" s="36"/>
      <c r="X31" s="10"/>
    </row>
    <row r="32" spans="1:24" ht="33.75" customHeight="1" x14ac:dyDescent="0.25">
      <c r="A32" s="33"/>
      <c r="B32" s="27">
        <f>B31+1</f>
        <v>2</v>
      </c>
      <c r="C32" s="107" t="s">
        <v>90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36"/>
      <c r="U32" s="36"/>
      <c r="V32" s="36"/>
      <c r="W32" s="36"/>
      <c r="X32" s="10"/>
    </row>
    <row r="33" spans="1:24" ht="19.5" customHeight="1" x14ac:dyDescent="0.25">
      <c r="A33" s="33"/>
      <c r="B33" s="27">
        <f>B32+1</f>
        <v>3</v>
      </c>
      <c r="C33" s="107" t="s">
        <v>101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36"/>
      <c r="U33" s="36"/>
      <c r="V33" s="36"/>
      <c r="W33" s="36"/>
      <c r="X33" s="10"/>
    </row>
    <row r="34" spans="1:24" ht="19.5" customHeight="1" x14ac:dyDescent="0.25">
      <c r="A34" s="33"/>
      <c r="B34" s="27">
        <f>B33+1</f>
        <v>4</v>
      </c>
      <c r="C34" s="107" t="s">
        <v>95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36"/>
      <c r="U34" s="36"/>
      <c r="V34" s="36"/>
      <c r="W34" s="36"/>
      <c r="X34" s="10"/>
    </row>
    <row r="35" spans="1:24" ht="33.75" customHeight="1" x14ac:dyDescent="0.25">
      <c r="A35" s="33"/>
      <c r="B35" s="27">
        <f>B34+1</f>
        <v>5</v>
      </c>
      <c r="C35" s="107" t="s">
        <v>117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36"/>
      <c r="U35" s="36"/>
      <c r="V35" s="36"/>
      <c r="W35" s="36"/>
      <c r="X35" s="10"/>
    </row>
    <row r="36" spans="1:24" ht="13.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30"/>
      <c r="S36" s="30"/>
      <c r="T36" s="30"/>
      <c r="U36" s="30"/>
      <c r="V36" s="34"/>
      <c r="W36" s="30"/>
      <c r="X36" s="10"/>
    </row>
    <row r="37" spans="1:24" ht="15.75" x14ac:dyDescent="0.25">
      <c r="A37" s="70" t="s">
        <v>15</v>
      </c>
      <c r="B37" s="35" t="s">
        <v>34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34"/>
      <c r="W37" s="20"/>
    </row>
    <row r="38" spans="1:24" s="20" customFormat="1" ht="15.75" x14ac:dyDescent="0.25">
      <c r="A38" s="53" t="s">
        <v>59</v>
      </c>
      <c r="B38" s="35"/>
      <c r="U38" s="51"/>
      <c r="V38" s="51"/>
    </row>
    <row r="39" spans="1:24" ht="15.75" x14ac:dyDescent="0.25">
      <c r="B39" s="5"/>
      <c r="Q39" s="6" t="s">
        <v>37</v>
      </c>
    </row>
    <row r="40" spans="1:24" ht="31.5" customHeight="1" x14ac:dyDescent="0.25">
      <c r="A40" s="184" t="s">
        <v>14</v>
      </c>
      <c r="B40" s="189" t="s">
        <v>70</v>
      </c>
      <c r="C40" s="190"/>
      <c r="D40" s="190"/>
      <c r="E40" s="191"/>
      <c r="F40" s="161" t="s">
        <v>10</v>
      </c>
      <c r="G40" s="161"/>
      <c r="H40" s="161"/>
      <c r="I40" s="161" t="s">
        <v>39</v>
      </c>
      <c r="J40" s="161"/>
      <c r="K40" s="161"/>
      <c r="L40" s="161"/>
      <c r="M40" s="161"/>
      <c r="N40" s="161"/>
      <c r="O40" s="161" t="s">
        <v>11</v>
      </c>
      <c r="P40" s="161"/>
      <c r="Q40" s="161"/>
      <c r="R40" s="10"/>
    </row>
    <row r="41" spans="1:24" ht="33" customHeight="1" x14ac:dyDescent="0.25">
      <c r="A41" s="185"/>
      <c r="B41" s="192"/>
      <c r="C41" s="193"/>
      <c r="D41" s="193"/>
      <c r="E41" s="194"/>
      <c r="F41" s="9" t="s">
        <v>7</v>
      </c>
      <c r="G41" s="9" t="s">
        <v>8</v>
      </c>
      <c r="H41" s="9" t="s">
        <v>9</v>
      </c>
      <c r="I41" s="161" t="s">
        <v>7</v>
      </c>
      <c r="J41" s="161"/>
      <c r="K41" s="173" t="s">
        <v>8</v>
      </c>
      <c r="L41" s="174"/>
      <c r="M41" s="161" t="s">
        <v>9</v>
      </c>
      <c r="N41" s="161"/>
      <c r="O41" s="9" t="s">
        <v>7</v>
      </c>
      <c r="P41" s="9" t="s">
        <v>8</v>
      </c>
      <c r="Q41" s="9" t="s">
        <v>9</v>
      </c>
      <c r="R41" s="10"/>
    </row>
    <row r="42" spans="1:24" x14ac:dyDescent="0.25">
      <c r="A42" s="14">
        <v>1</v>
      </c>
      <c r="B42" s="161">
        <v>2</v>
      </c>
      <c r="C42" s="161"/>
      <c r="D42" s="161"/>
      <c r="E42" s="161"/>
      <c r="F42" s="9">
        <v>3</v>
      </c>
      <c r="G42" s="9">
        <v>4</v>
      </c>
      <c r="H42" s="9">
        <v>5</v>
      </c>
      <c r="I42" s="161">
        <v>6</v>
      </c>
      <c r="J42" s="161"/>
      <c r="K42" s="173">
        <v>7</v>
      </c>
      <c r="L42" s="174"/>
      <c r="M42" s="173">
        <v>8</v>
      </c>
      <c r="N42" s="174"/>
      <c r="O42" s="9">
        <v>9</v>
      </c>
      <c r="P42" s="9">
        <v>10</v>
      </c>
      <c r="Q42" s="9">
        <v>11</v>
      </c>
      <c r="R42" s="11"/>
    </row>
    <row r="43" spans="1:24" ht="120" customHeight="1" x14ac:dyDescent="0.25">
      <c r="A43" s="63">
        <v>1</v>
      </c>
      <c r="B43" s="107" t="s">
        <v>112</v>
      </c>
      <c r="C43" s="107"/>
      <c r="D43" s="107"/>
      <c r="E43" s="107"/>
      <c r="F43" s="64">
        <f>I72</f>
        <v>1529033.98</v>
      </c>
      <c r="G43" s="64"/>
      <c r="H43" s="64">
        <f>F43</f>
        <v>1529033.98</v>
      </c>
      <c r="I43" s="108">
        <f>O72</f>
        <v>1476977.15</v>
      </c>
      <c r="J43" s="108"/>
      <c r="K43" s="108"/>
      <c r="L43" s="108"/>
      <c r="M43" s="108">
        <f t="shared" ref="M43:M48" si="0">I43+K43</f>
        <v>1476977.15</v>
      </c>
      <c r="N43" s="108"/>
      <c r="O43" s="64">
        <f t="shared" ref="O43:O48" si="1">I43-F43</f>
        <v>-52056.830000000075</v>
      </c>
      <c r="P43" s="64"/>
      <c r="Q43" s="64">
        <f>O43</f>
        <v>-52056.830000000075</v>
      </c>
      <c r="R43" s="10"/>
    </row>
    <row r="44" spans="1:24" ht="107.25" customHeight="1" x14ac:dyDescent="0.25">
      <c r="A44" s="63">
        <v>2</v>
      </c>
      <c r="B44" s="115" t="s">
        <v>113</v>
      </c>
      <c r="C44" s="116"/>
      <c r="D44" s="116"/>
      <c r="E44" s="117"/>
      <c r="F44" s="64">
        <f>I81</f>
        <v>439462</v>
      </c>
      <c r="G44" s="64"/>
      <c r="H44" s="64">
        <f>F44</f>
        <v>439462</v>
      </c>
      <c r="I44" s="108">
        <f>O81</f>
        <v>79314.679999999993</v>
      </c>
      <c r="J44" s="108"/>
      <c r="K44" s="108"/>
      <c r="L44" s="108"/>
      <c r="M44" s="108">
        <f t="shared" si="0"/>
        <v>79314.679999999993</v>
      </c>
      <c r="N44" s="108"/>
      <c r="O44" s="64">
        <f t="shared" si="1"/>
        <v>-360147.32</v>
      </c>
      <c r="P44" s="64"/>
      <c r="Q44" s="64">
        <f>O44</f>
        <v>-360147.32</v>
      </c>
      <c r="R44" s="10"/>
    </row>
    <row r="45" spans="1:24" ht="50.25" customHeight="1" x14ac:dyDescent="0.25">
      <c r="A45" s="63">
        <v>3</v>
      </c>
      <c r="B45" s="115" t="s">
        <v>114</v>
      </c>
      <c r="C45" s="116"/>
      <c r="D45" s="116"/>
      <c r="E45" s="117"/>
      <c r="F45" s="64">
        <f>I88</f>
        <v>1700000</v>
      </c>
      <c r="G45" s="64"/>
      <c r="H45" s="64">
        <f>F45</f>
        <v>1700000</v>
      </c>
      <c r="I45" s="108">
        <f>O88</f>
        <v>1700000</v>
      </c>
      <c r="J45" s="108"/>
      <c r="K45" s="108"/>
      <c r="L45" s="108"/>
      <c r="M45" s="108">
        <f t="shared" si="0"/>
        <v>1700000</v>
      </c>
      <c r="N45" s="108"/>
      <c r="O45" s="64">
        <f t="shared" si="1"/>
        <v>0</v>
      </c>
      <c r="P45" s="64"/>
      <c r="Q45" s="64">
        <f>O45</f>
        <v>0</v>
      </c>
      <c r="R45" s="10"/>
    </row>
    <row r="46" spans="1:24" ht="67.5" customHeight="1" x14ac:dyDescent="0.25">
      <c r="A46" s="63">
        <v>4</v>
      </c>
      <c r="B46" s="115" t="s">
        <v>115</v>
      </c>
      <c r="C46" s="116"/>
      <c r="D46" s="116"/>
      <c r="E46" s="117"/>
      <c r="F46" s="64">
        <f>I97</f>
        <v>55000</v>
      </c>
      <c r="G46" s="64"/>
      <c r="H46" s="64">
        <f>F46</f>
        <v>55000</v>
      </c>
      <c r="I46" s="108">
        <f>O97</f>
        <v>17000</v>
      </c>
      <c r="J46" s="108"/>
      <c r="K46" s="108"/>
      <c r="L46" s="108"/>
      <c r="M46" s="108">
        <f t="shared" si="0"/>
        <v>17000</v>
      </c>
      <c r="N46" s="108"/>
      <c r="O46" s="64">
        <f t="shared" si="1"/>
        <v>-38000</v>
      </c>
      <c r="P46" s="64"/>
      <c r="Q46" s="64">
        <f>O46</f>
        <v>-38000</v>
      </c>
      <c r="R46" s="10"/>
    </row>
    <row r="47" spans="1:24" ht="112.5" customHeight="1" x14ac:dyDescent="0.25">
      <c r="A47" s="63">
        <v>5</v>
      </c>
      <c r="B47" s="115" t="s">
        <v>116</v>
      </c>
      <c r="C47" s="116"/>
      <c r="D47" s="116"/>
      <c r="E47" s="117"/>
      <c r="F47" s="64">
        <f>I107</f>
        <v>386305</v>
      </c>
      <c r="G47" s="64"/>
      <c r="H47" s="64">
        <f>F47</f>
        <v>386305</v>
      </c>
      <c r="I47" s="108">
        <f>O107</f>
        <v>320460</v>
      </c>
      <c r="J47" s="108"/>
      <c r="K47" s="108"/>
      <c r="L47" s="108"/>
      <c r="M47" s="108">
        <f t="shared" si="0"/>
        <v>320460</v>
      </c>
      <c r="N47" s="108"/>
      <c r="O47" s="64">
        <f t="shared" si="1"/>
        <v>-65845</v>
      </c>
      <c r="P47" s="64"/>
      <c r="Q47" s="64">
        <f>O47</f>
        <v>-65845</v>
      </c>
      <c r="R47" s="10"/>
    </row>
    <row r="48" spans="1:24" ht="18" customHeight="1" x14ac:dyDescent="0.25">
      <c r="A48" s="65"/>
      <c r="B48" s="183" t="s">
        <v>13</v>
      </c>
      <c r="C48" s="183"/>
      <c r="D48" s="183"/>
      <c r="E48" s="183"/>
      <c r="F48" s="64">
        <f>SUM(F43:F47)</f>
        <v>4109800.98</v>
      </c>
      <c r="G48" s="64"/>
      <c r="H48" s="64">
        <f>F48+G48</f>
        <v>4109800.98</v>
      </c>
      <c r="I48" s="108">
        <f>SUM(I43:J47)</f>
        <v>3593751.83</v>
      </c>
      <c r="J48" s="108"/>
      <c r="K48" s="108"/>
      <c r="L48" s="108"/>
      <c r="M48" s="108">
        <f t="shared" si="0"/>
        <v>3593751.83</v>
      </c>
      <c r="N48" s="108"/>
      <c r="O48" s="64">
        <f t="shared" si="1"/>
        <v>-516049.14999999991</v>
      </c>
      <c r="P48" s="64"/>
      <c r="Q48" s="64">
        <f>O48+P48</f>
        <v>-516049.14999999991</v>
      </c>
      <c r="V48" s="51">
        <f>I48/F48*100</f>
        <v>87.443451580470452</v>
      </c>
    </row>
    <row r="49" spans="1:46" s="20" customFormat="1" ht="24.75" customHeight="1" x14ac:dyDescent="0.25">
      <c r="A49" s="54" t="s">
        <v>60</v>
      </c>
      <c r="B49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5"/>
      <c r="U49" s="51"/>
      <c r="V49" s="51"/>
    </row>
    <row r="50" spans="1:46" s="20" customFormat="1" ht="6" customHeight="1" x14ac:dyDescent="0.25">
      <c r="A50" s="54"/>
      <c r="B50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5"/>
      <c r="U50" s="51"/>
      <c r="V50" s="51"/>
    </row>
    <row r="51" spans="1:46" s="20" customFormat="1" ht="18.75" customHeight="1" x14ac:dyDescent="0.25">
      <c r="B51" s="56" t="s">
        <v>14</v>
      </c>
      <c r="C51" s="212" t="s">
        <v>61</v>
      </c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51"/>
      <c r="V51" s="51"/>
    </row>
    <row r="52" spans="1:46" s="20" customFormat="1" ht="17.25" customHeight="1" x14ac:dyDescent="0.25">
      <c r="B52" s="56">
        <v>1</v>
      </c>
      <c r="C52" s="212">
        <v>2</v>
      </c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51"/>
      <c r="V52" s="51"/>
    </row>
    <row r="53" spans="1:46" s="20" customFormat="1" ht="53.25" customHeight="1" x14ac:dyDescent="0.25">
      <c r="B53" s="57"/>
      <c r="C53" s="218" t="s">
        <v>130</v>
      </c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51"/>
      <c r="V53" s="51"/>
    </row>
    <row r="54" spans="1:46" ht="4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46" ht="18.75" customHeight="1" x14ac:dyDescent="0.25">
      <c r="A55" s="70" t="s">
        <v>35</v>
      </c>
      <c r="B55" s="5" t="s">
        <v>36</v>
      </c>
    </row>
    <row r="56" spans="1:46" ht="15.75" x14ac:dyDescent="0.25">
      <c r="B56" s="5"/>
      <c r="Q56" s="6" t="s">
        <v>37</v>
      </c>
    </row>
    <row r="57" spans="1:46" ht="31.5" customHeight="1" x14ac:dyDescent="0.25">
      <c r="A57" s="178" t="s">
        <v>14</v>
      </c>
      <c r="B57" s="178" t="s">
        <v>16</v>
      </c>
      <c r="C57" s="161"/>
      <c r="D57" s="161"/>
      <c r="E57" s="161"/>
      <c r="F57" s="161" t="s">
        <v>10</v>
      </c>
      <c r="G57" s="161"/>
      <c r="H57" s="161"/>
      <c r="I57" s="161" t="s">
        <v>39</v>
      </c>
      <c r="J57" s="161"/>
      <c r="K57" s="161"/>
      <c r="L57" s="161"/>
      <c r="M57" s="161"/>
      <c r="N57" s="161"/>
      <c r="O57" s="161" t="s">
        <v>11</v>
      </c>
      <c r="P57" s="161"/>
      <c r="Q57" s="161"/>
    </row>
    <row r="58" spans="1:46" ht="33" customHeight="1" x14ac:dyDescent="0.25">
      <c r="A58" s="178"/>
      <c r="B58" s="161"/>
      <c r="C58" s="161"/>
      <c r="D58" s="161"/>
      <c r="E58" s="161"/>
      <c r="F58" s="9" t="s">
        <v>7</v>
      </c>
      <c r="G58" s="9" t="s">
        <v>8</v>
      </c>
      <c r="H58" s="9" t="s">
        <v>9</v>
      </c>
      <c r="I58" s="161" t="s">
        <v>7</v>
      </c>
      <c r="J58" s="161"/>
      <c r="K58" s="173" t="s">
        <v>8</v>
      </c>
      <c r="L58" s="174"/>
      <c r="M58" s="161" t="s">
        <v>9</v>
      </c>
      <c r="N58" s="161"/>
      <c r="O58" s="9" t="s">
        <v>7</v>
      </c>
      <c r="P58" s="9" t="s">
        <v>8</v>
      </c>
      <c r="Q58" s="9" t="s">
        <v>9</v>
      </c>
    </row>
    <row r="59" spans="1:46" ht="18" customHeight="1" x14ac:dyDescent="0.25">
      <c r="A59" s="71">
        <v>1</v>
      </c>
      <c r="B59" s="161">
        <v>2</v>
      </c>
      <c r="C59" s="161"/>
      <c r="D59" s="161"/>
      <c r="E59" s="161"/>
      <c r="F59" s="9">
        <v>3</v>
      </c>
      <c r="G59" s="9">
        <v>4</v>
      </c>
      <c r="H59" s="9">
        <v>5</v>
      </c>
      <c r="I59" s="161">
        <v>6</v>
      </c>
      <c r="J59" s="161"/>
      <c r="K59" s="173">
        <v>7</v>
      </c>
      <c r="L59" s="174"/>
      <c r="M59" s="173">
        <v>8</v>
      </c>
      <c r="N59" s="174"/>
      <c r="O59" s="9">
        <v>9</v>
      </c>
      <c r="P59" s="9">
        <v>10</v>
      </c>
      <c r="Q59" s="9">
        <v>11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1:46" ht="68.25" customHeight="1" x14ac:dyDescent="0.25">
      <c r="A60" s="72">
        <v>1</v>
      </c>
      <c r="B60" s="220" t="s">
        <v>80</v>
      </c>
      <c r="C60" s="221"/>
      <c r="D60" s="221"/>
      <c r="E60" s="222"/>
      <c r="F60" s="62">
        <f>F43+F44+F45+F47</f>
        <v>4054800.98</v>
      </c>
      <c r="G60" s="63"/>
      <c r="H60" s="62">
        <f>F60</f>
        <v>4054800.98</v>
      </c>
      <c r="I60" s="98">
        <f>I43+I44+I45+I47</f>
        <v>3576751.83</v>
      </c>
      <c r="J60" s="99"/>
      <c r="K60" s="96"/>
      <c r="L60" s="97"/>
      <c r="M60" s="98">
        <f>I60</f>
        <v>3576751.83</v>
      </c>
      <c r="N60" s="99"/>
      <c r="O60" s="62">
        <f>I60-F60</f>
        <v>-478049.14999999991</v>
      </c>
      <c r="P60" s="63"/>
      <c r="Q60" s="62">
        <f>O60</f>
        <v>-478049.14999999991</v>
      </c>
      <c r="V60" s="10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10"/>
    </row>
    <row r="61" spans="1:46" ht="78" customHeight="1" x14ac:dyDescent="0.25">
      <c r="A61" s="72">
        <v>2</v>
      </c>
      <c r="B61" s="153" t="s">
        <v>131</v>
      </c>
      <c r="C61" s="154"/>
      <c r="D61" s="154"/>
      <c r="E61" s="155"/>
      <c r="F61" s="62">
        <f>F46</f>
        <v>55000</v>
      </c>
      <c r="G61" s="63"/>
      <c r="H61" s="62">
        <f>F61</f>
        <v>55000</v>
      </c>
      <c r="I61" s="98">
        <f>I46</f>
        <v>17000</v>
      </c>
      <c r="J61" s="99"/>
      <c r="K61" s="96"/>
      <c r="L61" s="97"/>
      <c r="M61" s="98">
        <f>I61</f>
        <v>17000</v>
      </c>
      <c r="N61" s="99"/>
      <c r="O61" s="62">
        <f>I61-F61</f>
        <v>-38000</v>
      </c>
      <c r="P61" s="63"/>
      <c r="Q61" s="62">
        <f>O61</f>
        <v>-38000</v>
      </c>
      <c r="V61" s="10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10"/>
    </row>
    <row r="62" spans="1:46" ht="18" customHeight="1" x14ac:dyDescent="0.25">
      <c r="A62" s="71"/>
      <c r="B62" s="175" t="s">
        <v>13</v>
      </c>
      <c r="C62" s="176"/>
      <c r="D62" s="176"/>
      <c r="E62" s="177"/>
      <c r="F62" s="62">
        <f>F60+F61</f>
        <v>4109800.98</v>
      </c>
      <c r="G62" s="63"/>
      <c r="H62" s="62">
        <f>F62</f>
        <v>4109800.98</v>
      </c>
      <c r="I62" s="122">
        <f>I60+I61</f>
        <v>3593751.83</v>
      </c>
      <c r="J62" s="123"/>
      <c r="K62" s="96"/>
      <c r="L62" s="97"/>
      <c r="M62" s="122">
        <f>I62</f>
        <v>3593751.83</v>
      </c>
      <c r="N62" s="123"/>
      <c r="O62" s="62">
        <f>O60+O61</f>
        <v>-516049.14999999991</v>
      </c>
      <c r="P62" s="63"/>
      <c r="Q62" s="62">
        <f>O62</f>
        <v>-516049.14999999991</v>
      </c>
      <c r="V62" s="80">
        <f>M62/H62*100</f>
        <v>87.443451580470452</v>
      </c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3"/>
      <c r="AO62" s="73"/>
      <c r="AP62" s="73"/>
      <c r="AQ62" s="73"/>
      <c r="AR62" s="73"/>
      <c r="AS62" s="73"/>
      <c r="AT62" s="10"/>
    </row>
    <row r="63" spans="1:46" ht="6" customHeight="1" x14ac:dyDescent="0.25"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10"/>
      <c r="AO63" s="10"/>
      <c r="AP63" s="10"/>
      <c r="AQ63" s="10"/>
      <c r="AR63" s="10"/>
      <c r="AS63" s="10"/>
      <c r="AT63" s="10"/>
    </row>
    <row r="64" spans="1:46" ht="18" customHeight="1" x14ac:dyDescent="0.25">
      <c r="A64" s="70" t="s">
        <v>38</v>
      </c>
      <c r="B64" s="5" t="s">
        <v>41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10"/>
      <c r="AO64" s="10"/>
      <c r="AP64" s="10"/>
      <c r="AQ64" s="10"/>
      <c r="AR64" s="10"/>
      <c r="AS64" s="10"/>
      <c r="AT64" s="10"/>
    </row>
    <row r="65" spans="1:46" ht="6.75" customHeight="1" x14ac:dyDescent="0.25">
      <c r="A65" s="70"/>
      <c r="B65" s="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10"/>
      <c r="AO65" s="10"/>
      <c r="AP65" s="10"/>
      <c r="AQ65" s="10"/>
      <c r="AR65" s="10"/>
      <c r="AS65" s="10"/>
      <c r="AT65" s="10"/>
    </row>
    <row r="66" spans="1:46" s="20" customFormat="1" ht="15.75" x14ac:dyDescent="0.25">
      <c r="A66" s="179" t="s">
        <v>62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U66" s="51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30"/>
      <c r="AO66" s="30"/>
      <c r="AP66" s="30"/>
      <c r="AQ66" s="30"/>
      <c r="AR66" s="30"/>
      <c r="AS66" s="30"/>
      <c r="AT66" s="30"/>
    </row>
    <row r="67" spans="1:46" ht="50.25" customHeight="1" x14ac:dyDescent="0.25">
      <c r="A67" s="161" t="s">
        <v>14</v>
      </c>
      <c r="B67" s="161" t="s">
        <v>19</v>
      </c>
      <c r="C67" s="161"/>
      <c r="D67" s="161"/>
      <c r="E67" s="161"/>
      <c r="F67" s="161" t="s">
        <v>17</v>
      </c>
      <c r="G67" s="161" t="s">
        <v>18</v>
      </c>
      <c r="H67" s="161"/>
      <c r="I67" s="161" t="s">
        <v>10</v>
      </c>
      <c r="J67" s="161"/>
      <c r="K67" s="161"/>
      <c r="L67" s="161"/>
      <c r="M67" s="161"/>
      <c r="N67" s="161"/>
      <c r="O67" s="161" t="s">
        <v>40</v>
      </c>
      <c r="P67" s="161"/>
      <c r="Q67" s="161"/>
      <c r="R67" s="161" t="s">
        <v>11</v>
      </c>
      <c r="S67" s="161"/>
      <c r="T67" s="161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10"/>
      <c r="AO67" s="10"/>
      <c r="AP67" s="10"/>
      <c r="AQ67" s="10"/>
      <c r="AR67" s="10"/>
      <c r="AS67" s="10"/>
      <c r="AT67" s="10"/>
    </row>
    <row r="68" spans="1:46" ht="34.5" customHeight="1" x14ac:dyDescent="0.25">
      <c r="A68" s="161"/>
      <c r="B68" s="161"/>
      <c r="C68" s="161"/>
      <c r="D68" s="161"/>
      <c r="E68" s="161"/>
      <c r="F68" s="161"/>
      <c r="G68" s="161"/>
      <c r="H68" s="161"/>
      <c r="I68" s="161" t="s">
        <v>7</v>
      </c>
      <c r="J68" s="161"/>
      <c r="K68" s="161" t="s">
        <v>8</v>
      </c>
      <c r="L68" s="161"/>
      <c r="M68" s="161" t="s">
        <v>9</v>
      </c>
      <c r="N68" s="161"/>
      <c r="O68" s="9" t="s">
        <v>7</v>
      </c>
      <c r="P68" s="9" t="s">
        <v>8</v>
      </c>
      <c r="Q68" s="9" t="s">
        <v>9</v>
      </c>
      <c r="R68" s="9" t="s">
        <v>7</v>
      </c>
      <c r="S68" s="9" t="s">
        <v>8</v>
      </c>
      <c r="T68" s="9" t="s">
        <v>9</v>
      </c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10"/>
      <c r="AO68" s="10"/>
      <c r="AP68" s="10"/>
      <c r="AQ68" s="10"/>
      <c r="AR68" s="10"/>
      <c r="AS68" s="10"/>
      <c r="AT68" s="10"/>
    </row>
    <row r="69" spans="1:46" ht="18" customHeight="1" x14ac:dyDescent="0.25">
      <c r="A69" s="9">
        <v>1</v>
      </c>
      <c r="B69" s="161">
        <v>2</v>
      </c>
      <c r="C69" s="161"/>
      <c r="D69" s="161"/>
      <c r="E69" s="161"/>
      <c r="F69" s="9">
        <v>3</v>
      </c>
      <c r="G69" s="161">
        <v>4</v>
      </c>
      <c r="H69" s="161"/>
      <c r="I69" s="161">
        <v>5</v>
      </c>
      <c r="J69" s="161"/>
      <c r="K69" s="161">
        <v>6</v>
      </c>
      <c r="L69" s="161"/>
      <c r="M69" s="161">
        <v>7</v>
      </c>
      <c r="N69" s="161"/>
      <c r="O69" s="9">
        <v>8</v>
      </c>
      <c r="P69" s="9">
        <v>9</v>
      </c>
      <c r="Q69" s="9">
        <v>10</v>
      </c>
      <c r="R69" s="9">
        <v>11</v>
      </c>
      <c r="S69" s="9">
        <v>12</v>
      </c>
      <c r="T69" s="9">
        <v>13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10"/>
      <c r="AO69" s="10"/>
      <c r="AP69" s="10"/>
      <c r="AQ69" s="10"/>
      <c r="AR69" s="10"/>
      <c r="AS69" s="10"/>
      <c r="AT69" s="10"/>
    </row>
    <row r="70" spans="1:46" ht="33" customHeight="1" x14ac:dyDescent="0.25">
      <c r="A70" s="17"/>
      <c r="B70" s="168" t="s">
        <v>87</v>
      </c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7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10"/>
      <c r="AO70" s="10"/>
      <c r="AP70" s="10"/>
      <c r="AQ70" s="10"/>
      <c r="AR70" s="10"/>
      <c r="AS70" s="10"/>
      <c r="AT70" s="10"/>
    </row>
    <row r="71" spans="1:46" ht="18" customHeight="1" x14ac:dyDescent="0.25">
      <c r="A71" s="17"/>
      <c r="B71" s="128" t="s">
        <v>50</v>
      </c>
      <c r="C71" s="128"/>
      <c r="D71" s="128"/>
      <c r="E71" s="128"/>
      <c r="F71" s="18"/>
      <c r="G71" s="171"/>
      <c r="H71" s="171"/>
      <c r="I71" s="171"/>
      <c r="J71" s="172"/>
      <c r="K71" s="160"/>
      <c r="L71" s="160"/>
      <c r="M71" s="160"/>
      <c r="N71" s="160"/>
      <c r="O71" s="16"/>
      <c r="P71" s="16"/>
      <c r="Q71" s="16"/>
      <c r="R71" s="16"/>
      <c r="S71" s="16"/>
      <c r="T71" s="16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10"/>
      <c r="AO71" s="10"/>
      <c r="AP71" s="10"/>
      <c r="AQ71" s="10"/>
      <c r="AR71" s="10"/>
      <c r="AS71" s="10"/>
      <c r="AT71" s="10"/>
    </row>
    <row r="72" spans="1:46" ht="48.75" customHeight="1" x14ac:dyDescent="0.25">
      <c r="A72" s="17">
        <v>1</v>
      </c>
      <c r="B72" s="180" t="s">
        <v>81</v>
      </c>
      <c r="C72" s="181"/>
      <c r="D72" s="181"/>
      <c r="E72" s="182"/>
      <c r="F72" s="66" t="s">
        <v>22</v>
      </c>
      <c r="G72" s="111" t="s">
        <v>21</v>
      </c>
      <c r="H72" s="137"/>
      <c r="I72" s="156">
        <f>I73+I74</f>
        <v>1529033.98</v>
      </c>
      <c r="J72" s="208"/>
      <c r="K72" s="157"/>
      <c r="L72" s="157"/>
      <c r="M72" s="122">
        <f>I72</f>
        <v>1529033.98</v>
      </c>
      <c r="N72" s="97"/>
      <c r="O72" s="62">
        <f>O73+O74</f>
        <v>1476977.15</v>
      </c>
      <c r="P72" s="62"/>
      <c r="Q72" s="62">
        <f>O72</f>
        <v>1476977.15</v>
      </c>
      <c r="R72" s="62">
        <f>O72-I72</f>
        <v>-52056.830000000075</v>
      </c>
      <c r="S72" s="63"/>
      <c r="T72" s="62">
        <f>R72</f>
        <v>-52056.830000000075</v>
      </c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10"/>
      <c r="AO72" s="10"/>
      <c r="AP72" s="10"/>
      <c r="AQ72" s="10"/>
      <c r="AR72" s="10"/>
      <c r="AS72" s="10"/>
      <c r="AT72" s="10"/>
    </row>
    <row r="73" spans="1:46" ht="58.5" customHeight="1" x14ac:dyDescent="0.25">
      <c r="A73" s="17">
        <v>2</v>
      </c>
      <c r="B73" s="153" t="s">
        <v>82</v>
      </c>
      <c r="C73" s="154"/>
      <c r="D73" s="154"/>
      <c r="E73" s="155"/>
      <c r="F73" s="66" t="s">
        <v>22</v>
      </c>
      <c r="G73" s="111" t="s">
        <v>21</v>
      </c>
      <c r="H73" s="137"/>
      <c r="I73" s="143">
        <f>(1700000-400162.4)</f>
        <v>1299837.6000000001</v>
      </c>
      <c r="J73" s="143"/>
      <c r="K73" s="157"/>
      <c r="L73" s="157"/>
      <c r="M73" s="122">
        <f>I73</f>
        <v>1299837.6000000001</v>
      </c>
      <c r="N73" s="97"/>
      <c r="O73" s="62">
        <f>1199678.4+49837.6</f>
        <v>1249516</v>
      </c>
      <c r="P73" s="62"/>
      <c r="Q73" s="62">
        <f>O73</f>
        <v>1249516</v>
      </c>
      <c r="R73" s="62">
        <f>O73-I73</f>
        <v>-50321.600000000093</v>
      </c>
      <c r="S73" s="63"/>
      <c r="T73" s="62">
        <f>R73</f>
        <v>-50321.600000000093</v>
      </c>
      <c r="V73" s="93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10"/>
      <c r="AO73" s="10"/>
      <c r="AP73" s="10"/>
      <c r="AQ73" s="10"/>
      <c r="AR73" s="10"/>
      <c r="AS73" s="10"/>
      <c r="AT73" s="10"/>
    </row>
    <row r="74" spans="1:46" ht="36" customHeight="1" x14ac:dyDescent="0.25">
      <c r="A74" s="17">
        <v>3</v>
      </c>
      <c r="B74" s="153" t="s">
        <v>83</v>
      </c>
      <c r="C74" s="154"/>
      <c r="D74" s="154"/>
      <c r="E74" s="155"/>
      <c r="F74" s="66" t="s">
        <v>22</v>
      </c>
      <c r="G74" s="111" t="s">
        <v>21</v>
      </c>
      <c r="H74" s="137"/>
      <c r="I74" s="143">
        <f>229196.38</f>
        <v>229196.38</v>
      </c>
      <c r="J74" s="143"/>
      <c r="K74" s="157"/>
      <c r="L74" s="157"/>
      <c r="M74" s="122">
        <f>I74</f>
        <v>229196.38</v>
      </c>
      <c r="N74" s="97"/>
      <c r="O74" s="62">
        <v>227461.15</v>
      </c>
      <c r="P74" s="62"/>
      <c r="Q74" s="62">
        <f>O74</f>
        <v>227461.15</v>
      </c>
      <c r="R74" s="62">
        <f>O74-I74</f>
        <v>-1735.2300000000105</v>
      </c>
      <c r="S74" s="63"/>
      <c r="T74" s="62">
        <f>R74</f>
        <v>-1735.2300000000105</v>
      </c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10"/>
      <c r="AO74" s="10"/>
      <c r="AP74" s="10"/>
      <c r="AQ74" s="10"/>
      <c r="AR74" s="10"/>
      <c r="AS74" s="10"/>
      <c r="AT74" s="10"/>
    </row>
    <row r="75" spans="1:46" ht="18" customHeight="1" x14ac:dyDescent="0.25">
      <c r="A75" s="17"/>
      <c r="B75" s="128" t="s">
        <v>51</v>
      </c>
      <c r="C75" s="128"/>
      <c r="D75" s="128"/>
      <c r="E75" s="128"/>
      <c r="F75" s="67"/>
      <c r="G75" s="146"/>
      <c r="H75" s="146"/>
      <c r="I75" s="210"/>
      <c r="J75" s="210"/>
      <c r="K75" s="99"/>
      <c r="L75" s="99"/>
      <c r="M75" s="151"/>
      <c r="N75" s="99"/>
      <c r="O75" s="63"/>
      <c r="P75" s="63"/>
      <c r="Q75" s="63"/>
      <c r="R75" s="68"/>
      <c r="S75" s="63"/>
      <c r="T75" s="68"/>
      <c r="V75" s="80"/>
      <c r="W75" s="81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10"/>
      <c r="AO75" s="10"/>
      <c r="AP75" s="10"/>
      <c r="AQ75" s="10"/>
      <c r="AR75" s="10"/>
      <c r="AS75" s="10"/>
      <c r="AT75" s="10"/>
    </row>
    <row r="76" spans="1:46" ht="82.5" customHeight="1" x14ac:dyDescent="0.25">
      <c r="A76" s="17">
        <v>1</v>
      </c>
      <c r="B76" s="209" t="s">
        <v>88</v>
      </c>
      <c r="C76" s="209"/>
      <c r="D76" s="209"/>
      <c r="E76" s="209"/>
      <c r="F76" s="67" t="s">
        <v>23</v>
      </c>
      <c r="G76" s="147" t="s">
        <v>71</v>
      </c>
      <c r="H76" s="148"/>
      <c r="I76" s="164">
        <v>1</v>
      </c>
      <c r="J76" s="164"/>
      <c r="K76" s="152"/>
      <c r="L76" s="152"/>
      <c r="M76" s="152">
        <f>I76</f>
        <v>1</v>
      </c>
      <c r="N76" s="152"/>
      <c r="O76" s="76">
        <v>1</v>
      </c>
      <c r="P76" s="69"/>
      <c r="Q76" s="69">
        <f>O76</f>
        <v>1</v>
      </c>
      <c r="R76" s="68">
        <f>O76-I76</f>
        <v>0</v>
      </c>
      <c r="S76" s="63"/>
      <c r="T76" s="68">
        <f>R76</f>
        <v>0</v>
      </c>
      <c r="V76" s="80" t="s">
        <v>77</v>
      </c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10"/>
      <c r="AO76" s="10"/>
      <c r="AP76" s="10"/>
      <c r="AQ76" s="10"/>
      <c r="AR76" s="10"/>
      <c r="AS76" s="10"/>
      <c r="AT76" s="10"/>
    </row>
    <row r="77" spans="1:46" ht="18" customHeight="1" x14ac:dyDescent="0.25">
      <c r="A77" s="17"/>
      <c r="B77" s="128" t="s">
        <v>52</v>
      </c>
      <c r="C77" s="128"/>
      <c r="D77" s="128"/>
      <c r="E77" s="128"/>
      <c r="F77" s="67"/>
      <c r="G77" s="144"/>
      <c r="H77" s="144"/>
      <c r="I77" s="144"/>
      <c r="J77" s="144"/>
      <c r="K77" s="99"/>
      <c r="L77" s="99"/>
      <c r="M77" s="151"/>
      <c r="N77" s="99"/>
      <c r="O77" s="63"/>
      <c r="P77" s="63"/>
      <c r="Q77" s="63"/>
      <c r="R77" s="68"/>
      <c r="S77" s="63"/>
      <c r="T77" s="68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</row>
    <row r="78" spans="1:46" ht="129.75" customHeight="1" x14ac:dyDescent="0.25">
      <c r="A78" s="17">
        <v>1</v>
      </c>
      <c r="B78" s="107" t="s">
        <v>89</v>
      </c>
      <c r="C78" s="107"/>
      <c r="D78" s="107"/>
      <c r="E78" s="107"/>
      <c r="F78" s="67" t="s">
        <v>22</v>
      </c>
      <c r="G78" s="144" t="s">
        <v>24</v>
      </c>
      <c r="H78" s="144"/>
      <c r="I78" s="156">
        <f>I72/I76</f>
        <v>1529033.98</v>
      </c>
      <c r="J78" s="156"/>
      <c r="K78" s="98"/>
      <c r="L78" s="98"/>
      <c r="M78" s="98">
        <f>I78</f>
        <v>1529033.98</v>
      </c>
      <c r="N78" s="98"/>
      <c r="O78" s="62">
        <f>O72/O76</f>
        <v>1476977.15</v>
      </c>
      <c r="P78" s="62"/>
      <c r="Q78" s="62">
        <f>O78</f>
        <v>1476977.15</v>
      </c>
      <c r="R78" s="62">
        <f>O78-I78</f>
        <v>-52056.830000000075</v>
      </c>
      <c r="S78" s="62"/>
      <c r="T78" s="62">
        <f>R78</f>
        <v>-52056.830000000075</v>
      </c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</row>
    <row r="79" spans="1:46" ht="33" customHeight="1" x14ac:dyDescent="0.25">
      <c r="A79" s="17"/>
      <c r="B79" s="128" t="s">
        <v>90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</row>
    <row r="80" spans="1:46" ht="16.5" customHeight="1" x14ac:dyDescent="0.25">
      <c r="A80" s="17"/>
      <c r="B80" s="149" t="s">
        <v>50</v>
      </c>
      <c r="C80" s="149"/>
      <c r="D80" s="149"/>
      <c r="E80" s="149"/>
      <c r="F80" s="67"/>
      <c r="G80" s="111"/>
      <c r="H80" s="112"/>
      <c r="I80" s="113"/>
      <c r="J80" s="114"/>
      <c r="K80" s="130"/>
      <c r="L80" s="131"/>
      <c r="M80" s="130"/>
      <c r="N80" s="131"/>
      <c r="O80" s="75"/>
      <c r="P80" s="74"/>
      <c r="Q80" s="74"/>
      <c r="R80" s="62"/>
      <c r="S80" s="62"/>
      <c r="T80" s="62"/>
    </row>
    <row r="81" spans="1:22" ht="49.5" customHeight="1" x14ac:dyDescent="0.25">
      <c r="A81" s="17">
        <v>1</v>
      </c>
      <c r="B81" s="127" t="s">
        <v>84</v>
      </c>
      <c r="C81" s="127"/>
      <c r="D81" s="127"/>
      <c r="E81" s="127"/>
      <c r="F81" s="67" t="s">
        <v>22</v>
      </c>
      <c r="G81" s="111" t="s">
        <v>21</v>
      </c>
      <c r="H81" s="137"/>
      <c r="I81" s="124">
        <f>349000+90462</f>
        <v>439462</v>
      </c>
      <c r="J81" s="125"/>
      <c r="K81" s="130"/>
      <c r="L81" s="131"/>
      <c r="M81" s="98">
        <f>I81</f>
        <v>439462</v>
      </c>
      <c r="N81" s="98"/>
      <c r="O81" s="88">
        <f>45018.28+34296.4</f>
        <v>79314.679999999993</v>
      </c>
      <c r="P81" s="62"/>
      <c r="Q81" s="62">
        <f>O81</f>
        <v>79314.679999999993</v>
      </c>
      <c r="R81" s="62">
        <f>O81-I81</f>
        <v>-360147.32</v>
      </c>
      <c r="S81" s="62"/>
      <c r="T81" s="62">
        <f>R81</f>
        <v>-360147.32</v>
      </c>
      <c r="V81" s="20"/>
    </row>
    <row r="82" spans="1:22" ht="18.75" customHeight="1" x14ac:dyDescent="0.25">
      <c r="A82" s="17"/>
      <c r="B82" s="149" t="s">
        <v>51</v>
      </c>
      <c r="C82" s="149"/>
      <c r="D82" s="149"/>
      <c r="E82" s="149"/>
      <c r="F82" s="67"/>
      <c r="G82" s="146"/>
      <c r="H82" s="146"/>
      <c r="I82" s="141"/>
      <c r="J82" s="142"/>
      <c r="K82" s="130"/>
      <c r="L82" s="131"/>
      <c r="M82" s="98"/>
      <c r="N82" s="98"/>
      <c r="O82" s="75"/>
      <c r="P82" s="74"/>
      <c r="Q82" s="74"/>
      <c r="R82" s="62"/>
      <c r="S82" s="62"/>
      <c r="T82" s="62"/>
    </row>
    <row r="83" spans="1:22" ht="101.25" customHeight="1" x14ac:dyDescent="0.25">
      <c r="A83" s="17">
        <v>1</v>
      </c>
      <c r="B83" s="127" t="s">
        <v>85</v>
      </c>
      <c r="C83" s="127"/>
      <c r="D83" s="127"/>
      <c r="E83" s="127"/>
      <c r="F83" s="67" t="s">
        <v>23</v>
      </c>
      <c r="G83" s="147" t="s">
        <v>71</v>
      </c>
      <c r="H83" s="148"/>
      <c r="I83" s="150">
        <v>1</v>
      </c>
      <c r="J83" s="150"/>
      <c r="K83" s="130"/>
      <c r="L83" s="131"/>
      <c r="M83" s="151">
        <f>I83</f>
        <v>1</v>
      </c>
      <c r="N83" s="151"/>
      <c r="O83" s="89">
        <v>1</v>
      </c>
      <c r="P83" s="90"/>
      <c r="Q83" s="90">
        <f>O83</f>
        <v>1</v>
      </c>
      <c r="R83" s="62">
        <f>O83-I83</f>
        <v>0</v>
      </c>
      <c r="S83" s="62"/>
      <c r="T83" s="62">
        <f>R83</f>
        <v>0</v>
      </c>
    </row>
    <row r="84" spans="1:22" ht="16.5" customHeight="1" x14ac:dyDescent="0.25">
      <c r="A84" s="17"/>
      <c r="B84" s="149" t="s">
        <v>52</v>
      </c>
      <c r="C84" s="149"/>
      <c r="D84" s="149"/>
      <c r="E84" s="149"/>
      <c r="F84" s="67"/>
      <c r="G84" s="144"/>
      <c r="H84" s="144"/>
      <c r="I84" s="150"/>
      <c r="J84" s="150"/>
      <c r="K84" s="130"/>
      <c r="L84" s="131"/>
      <c r="M84" s="98"/>
      <c r="N84" s="98"/>
      <c r="O84" s="75"/>
      <c r="P84" s="74"/>
      <c r="Q84" s="74"/>
      <c r="R84" s="62"/>
      <c r="S84" s="62"/>
      <c r="T84" s="62"/>
    </row>
    <row r="85" spans="1:22" ht="115.5" customHeight="1" x14ac:dyDescent="0.25">
      <c r="A85" s="17">
        <v>1</v>
      </c>
      <c r="B85" s="127" t="s">
        <v>86</v>
      </c>
      <c r="C85" s="127"/>
      <c r="D85" s="127"/>
      <c r="E85" s="127"/>
      <c r="F85" s="67" t="s">
        <v>22</v>
      </c>
      <c r="G85" s="144" t="s">
        <v>24</v>
      </c>
      <c r="H85" s="144"/>
      <c r="I85" s="143">
        <f>I81/I83</f>
        <v>439462</v>
      </c>
      <c r="J85" s="143"/>
      <c r="K85" s="130"/>
      <c r="L85" s="131"/>
      <c r="M85" s="98">
        <f>I85</f>
        <v>439462</v>
      </c>
      <c r="N85" s="98"/>
      <c r="O85" s="88">
        <f>O81/O83</f>
        <v>79314.679999999993</v>
      </c>
      <c r="P85" s="62"/>
      <c r="Q85" s="62">
        <f>O85</f>
        <v>79314.679999999993</v>
      </c>
      <c r="R85" s="62">
        <f>O85-I85</f>
        <v>-360147.32</v>
      </c>
      <c r="S85" s="62"/>
      <c r="T85" s="62">
        <f>R85</f>
        <v>-360147.32</v>
      </c>
    </row>
    <row r="86" spans="1:22" ht="24" customHeight="1" x14ac:dyDescent="0.25">
      <c r="A86" s="17"/>
      <c r="B86" s="128" t="s">
        <v>101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</row>
    <row r="87" spans="1:22" ht="19.5" customHeight="1" x14ac:dyDescent="0.25">
      <c r="A87" s="17"/>
      <c r="B87" s="149" t="s">
        <v>50</v>
      </c>
      <c r="C87" s="149"/>
      <c r="D87" s="149"/>
      <c r="E87" s="149"/>
      <c r="F87" s="67"/>
      <c r="G87" s="111"/>
      <c r="H87" s="112"/>
      <c r="I87" s="113"/>
      <c r="J87" s="114"/>
      <c r="K87" s="130"/>
      <c r="L87" s="131"/>
      <c r="M87" s="130"/>
      <c r="N87" s="131"/>
      <c r="O87" s="75"/>
      <c r="P87" s="74"/>
      <c r="Q87" s="74"/>
      <c r="R87" s="62"/>
      <c r="S87" s="62"/>
      <c r="T87" s="62"/>
    </row>
    <row r="88" spans="1:22" ht="65.25" customHeight="1" x14ac:dyDescent="0.25">
      <c r="A88" s="17"/>
      <c r="B88" s="127" t="s">
        <v>91</v>
      </c>
      <c r="C88" s="127"/>
      <c r="D88" s="127"/>
      <c r="E88" s="127"/>
      <c r="F88" s="67" t="s">
        <v>22</v>
      </c>
      <c r="G88" s="111" t="s">
        <v>21</v>
      </c>
      <c r="H88" s="137"/>
      <c r="I88" s="139">
        <f>1500000+200000</f>
        <v>1700000</v>
      </c>
      <c r="J88" s="140"/>
      <c r="K88" s="130"/>
      <c r="L88" s="131"/>
      <c r="M88" s="122">
        <f>I88</f>
        <v>1700000</v>
      </c>
      <c r="N88" s="123"/>
      <c r="O88" s="88">
        <v>1700000</v>
      </c>
      <c r="P88" s="62"/>
      <c r="Q88" s="62">
        <f>O88</f>
        <v>1700000</v>
      </c>
      <c r="R88" s="62">
        <f>O88-I88</f>
        <v>0</v>
      </c>
      <c r="S88" s="62"/>
      <c r="T88" s="62">
        <f>R88</f>
        <v>0</v>
      </c>
    </row>
    <row r="89" spans="1:22" ht="15.75" customHeight="1" x14ac:dyDescent="0.25">
      <c r="A89" s="17"/>
      <c r="B89" s="126" t="s">
        <v>51</v>
      </c>
      <c r="C89" s="126"/>
      <c r="D89" s="126"/>
      <c r="E89" s="126"/>
      <c r="F89" s="67"/>
      <c r="G89" s="146"/>
      <c r="H89" s="146"/>
      <c r="I89" s="141"/>
      <c r="J89" s="142"/>
      <c r="K89" s="130"/>
      <c r="L89" s="131"/>
      <c r="M89" s="130"/>
      <c r="N89" s="131"/>
      <c r="O89" s="75"/>
      <c r="P89" s="74"/>
      <c r="Q89" s="74"/>
      <c r="R89" s="62"/>
      <c r="S89" s="62"/>
      <c r="T89" s="62"/>
    </row>
    <row r="90" spans="1:22" ht="38.25" customHeight="1" x14ac:dyDescent="0.25">
      <c r="A90" s="17"/>
      <c r="B90" s="145" t="s">
        <v>92</v>
      </c>
      <c r="C90" s="145"/>
      <c r="D90" s="145"/>
      <c r="E90" s="145"/>
      <c r="F90" s="67" t="s">
        <v>23</v>
      </c>
      <c r="G90" s="147" t="s">
        <v>71</v>
      </c>
      <c r="H90" s="148"/>
      <c r="I90" s="141">
        <v>1</v>
      </c>
      <c r="J90" s="142"/>
      <c r="K90" s="130"/>
      <c r="L90" s="131"/>
      <c r="M90" s="132">
        <f>I90</f>
        <v>1</v>
      </c>
      <c r="N90" s="133"/>
      <c r="O90" s="89">
        <v>1</v>
      </c>
      <c r="P90" s="90"/>
      <c r="Q90" s="90">
        <f>O90</f>
        <v>1</v>
      </c>
      <c r="R90" s="62">
        <f>O90-I90</f>
        <v>0</v>
      </c>
      <c r="S90" s="62"/>
      <c r="T90" s="62">
        <f>R90</f>
        <v>0</v>
      </c>
    </row>
    <row r="91" spans="1:22" ht="18" customHeight="1" x14ac:dyDescent="0.25">
      <c r="A91" s="17"/>
      <c r="B91" s="126" t="s">
        <v>52</v>
      </c>
      <c r="C91" s="126"/>
      <c r="D91" s="126"/>
      <c r="E91" s="126"/>
      <c r="F91" s="67"/>
      <c r="G91" s="144"/>
      <c r="H91" s="144"/>
      <c r="I91" s="141"/>
      <c r="J91" s="142"/>
      <c r="K91" s="130"/>
      <c r="L91" s="131"/>
      <c r="M91" s="130"/>
      <c r="N91" s="131"/>
      <c r="O91" s="75"/>
      <c r="P91" s="74"/>
      <c r="Q91" s="74"/>
      <c r="R91" s="62"/>
      <c r="S91" s="62"/>
      <c r="T91" s="62"/>
    </row>
    <row r="92" spans="1:22" ht="52.5" customHeight="1" x14ac:dyDescent="0.25">
      <c r="A92" s="17"/>
      <c r="B92" s="145" t="s">
        <v>93</v>
      </c>
      <c r="C92" s="145"/>
      <c r="D92" s="145"/>
      <c r="E92" s="145"/>
      <c r="F92" s="67" t="s">
        <v>22</v>
      </c>
      <c r="G92" s="144" t="s">
        <v>24</v>
      </c>
      <c r="H92" s="144"/>
      <c r="I92" s="139">
        <f>I88/I90</f>
        <v>1700000</v>
      </c>
      <c r="J92" s="140"/>
      <c r="K92" s="130"/>
      <c r="L92" s="131"/>
      <c r="M92" s="122">
        <f>I92</f>
        <v>1700000</v>
      </c>
      <c r="N92" s="123"/>
      <c r="O92" s="88">
        <f>O88/O90</f>
        <v>1700000</v>
      </c>
      <c r="P92" s="62"/>
      <c r="Q92" s="62">
        <f>O92</f>
        <v>1700000</v>
      </c>
      <c r="R92" s="62">
        <f>O92-I92</f>
        <v>0</v>
      </c>
      <c r="S92" s="62"/>
      <c r="T92" s="62">
        <f>R92</f>
        <v>0</v>
      </c>
    </row>
    <row r="93" spans="1:22" ht="18.75" customHeight="1" x14ac:dyDescent="0.25">
      <c r="A93" s="17"/>
      <c r="B93" s="126" t="s">
        <v>53</v>
      </c>
      <c r="C93" s="126"/>
      <c r="D93" s="126"/>
      <c r="E93" s="126"/>
      <c r="F93" s="67"/>
      <c r="G93" s="111"/>
      <c r="H93" s="112"/>
      <c r="I93" s="141"/>
      <c r="J93" s="142"/>
      <c r="K93" s="130"/>
      <c r="L93" s="131"/>
      <c r="M93" s="130"/>
      <c r="N93" s="131"/>
      <c r="O93" s="75"/>
      <c r="P93" s="74"/>
      <c r="Q93" s="74"/>
      <c r="R93" s="62"/>
      <c r="S93" s="62"/>
      <c r="T93" s="62"/>
    </row>
    <row r="94" spans="1:22" ht="49.5" customHeight="1" x14ac:dyDescent="0.25">
      <c r="A94" s="17"/>
      <c r="B94" s="145" t="s">
        <v>94</v>
      </c>
      <c r="C94" s="145"/>
      <c r="D94" s="145"/>
      <c r="E94" s="145"/>
      <c r="F94" s="67" t="s">
        <v>72</v>
      </c>
      <c r="G94" s="144" t="s">
        <v>24</v>
      </c>
      <c r="H94" s="144"/>
      <c r="I94" s="141">
        <v>100</v>
      </c>
      <c r="J94" s="142"/>
      <c r="K94" s="130"/>
      <c r="L94" s="131"/>
      <c r="M94" s="132">
        <f>I94</f>
        <v>100</v>
      </c>
      <c r="N94" s="133"/>
      <c r="O94" s="89">
        <v>100</v>
      </c>
      <c r="P94" s="90"/>
      <c r="Q94" s="90">
        <f>O94</f>
        <v>100</v>
      </c>
      <c r="R94" s="62">
        <f>O94-I94</f>
        <v>0</v>
      </c>
      <c r="S94" s="62"/>
      <c r="T94" s="62">
        <f>R94</f>
        <v>0</v>
      </c>
    </row>
    <row r="95" spans="1:22" ht="17.25" customHeight="1" x14ac:dyDescent="0.25">
      <c r="A95" s="17"/>
      <c r="B95" s="135" t="s">
        <v>95</v>
      </c>
      <c r="C95" s="135"/>
      <c r="D95" s="135"/>
      <c r="E95" s="135"/>
      <c r="F95" s="135"/>
      <c r="G95" s="135"/>
      <c r="H95" s="135"/>
      <c r="I95" s="136"/>
      <c r="J95" s="136"/>
      <c r="K95" s="129"/>
      <c r="L95" s="129"/>
      <c r="M95" s="129"/>
      <c r="N95" s="129"/>
      <c r="O95" s="75"/>
      <c r="P95" s="74"/>
      <c r="Q95" s="74"/>
      <c r="R95" s="62"/>
      <c r="S95" s="62"/>
      <c r="T95" s="62"/>
    </row>
    <row r="96" spans="1:22" ht="18.75" customHeight="1" x14ac:dyDescent="0.25">
      <c r="A96" s="17"/>
      <c r="B96" s="126" t="s">
        <v>50</v>
      </c>
      <c r="C96" s="126"/>
      <c r="D96" s="126"/>
      <c r="E96" s="126"/>
      <c r="F96" s="67"/>
      <c r="G96" s="111"/>
      <c r="H96" s="112"/>
      <c r="I96" s="113"/>
      <c r="J96" s="114"/>
      <c r="K96" s="113"/>
      <c r="L96" s="114"/>
      <c r="M96" s="113"/>
      <c r="N96" s="114"/>
      <c r="O96" s="75"/>
      <c r="P96" s="74"/>
      <c r="Q96" s="74"/>
      <c r="R96" s="62"/>
      <c r="S96" s="62"/>
      <c r="T96" s="62"/>
    </row>
    <row r="97" spans="1:27" ht="51" customHeight="1" x14ac:dyDescent="0.25">
      <c r="A97" s="17"/>
      <c r="B97" s="138" t="s">
        <v>96</v>
      </c>
      <c r="C97" s="138"/>
      <c r="D97" s="138"/>
      <c r="E97" s="138"/>
      <c r="F97" s="67" t="s">
        <v>22</v>
      </c>
      <c r="G97" s="111" t="s">
        <v>21</v>
      </c>
      <c r="H97" s="137"/>
      <c r="I97" s="98">
        <v>55000</v>
      </c>
      <c r="J97" s="98"/>
      <c r="K97" s="113"/>
      <c r="L97" s="114"/>
      <c r="M97" s="122">
        <f>I97</f>
        <v>55000</v>
      </c>
      <c r="N97" s="123"/>
      <c r="O97" s="88">
        <v>17000</v>
      </c>
      <c r="P97" s="62"/>
      <c r="Q97" s="62">
        <f>O97</f>
        <v>17000</v>
      </c>
      <c r="R97" s="62">
        <f>O97-I97</f>
        <v>-38000</v>
      </c>
      <c r="S97" s="62"/>
      <c r="T97" s="62">
        <f>R97</f>
        <v>-38000</v>
      </c>
    </row>
    <row r="98" spans="1:27" ht="67.5" customHeight="1" x14ac:dyDescent="0.25">
      <c r="A98" s="17"/>
      <c r="B98" s="138" t="s">
        <v>97</v>
      </c>
      <c r="C98" s="138"/>
      <c r="D98" s="138"/>
      <c r="E98" s="138"/>
      <c r="F98" s="67" t="s">
        <v>22</v>
      </c>
      <c r="G98" s="111" t="s">
        <v>102</v>
      </c>
      <c r="H98" s="112"/>
      <c r="I98" s="98">
        <f>50000+60000</f>
        <v>110000</v>
      </c>
      <c r="J98" s="98"/>
      <c r="K98" s="113"/>
      <c r="L98" s="114"/>
      <c r="M98" s="122">
        <f t="shared" ref="M98:M104" si="2">I98</f>
        <v>110000</v>
      </c>
      <c r="N98" s="123"/>
      <c r="O98" s="88">
        <v>110000</v>
      </c>
      <c r="P98" s="62"/>
      <c r="Q98" s="62">
        <f t="shared" ref="Q98:Q104" si="3">O98</f>
        <v>110000</v>
      </c>
      <c r="R98" s="62">
        <f>O98-I98</f>
        <v>0</v>
      </c>
      <c r="S98" s="62"/>
      <c r="T98" s="62">
        <f>R98</f>
        <v>0</v>
      </c>
    </row>
    <row r="99" spans="1:27" ht="18" customHeight="1" x14ac:dyDescent="0.25">
      <c r="A99" s="17"/>
      <c r="B99" s="126" t="s">
        <v>51</v>
      </c>
      <c r="C99" s="126"/>
      <c r="D99" s="126"/>
      <c r="E99" s="126"/>
      <c r="F99" s="67"/>
      <c r="G99" s="111"/>
      <c r="H99" s="112"/>
      <c r="I99" s="99"/>
      <c r="J99" s="99"/>
      <c r="K99" s="113"/>
      <c r="L99" s="114"/>
      <c r="M99" s="130"/>
      <c r="N99" s="131"/>
      <c r="O99" s="75"/>
      <c r="P99" s="74"/>
      <c r="Q99" s="74"/>
      <c r="R99" s="62"/>
      <c r="S99" s="62"/>
      <c r="T99" s="62"/>
    </row>
    <row r="100" spans="1:27" ht="49.5" customHeight="1" x14ac:dyDescent="0.25">
      <c r="A100" s="17"/>
      <c r="B100" s="121" t="s">
        <v>98</v>
      </c>
      <c r="C100" s="121"/>
      <c r="D100" s="121"/>
      <c r="E100" s="121"/>
      <c r="F100" s="67" t="s">
        <v>23</v>
      </c>
      <c r="G100" s="111" t="s">
        <v>102</v>
      </c>
      <c r="H100" s="112"/>
      <c r="I100" s="134">
        <v>2</v>
      </c>
      <c r="J100" s="134"/>
      <c r="K100" s="113"/>
      <c r="L100" s="114"/>
      <c r="M100" s="132">
        <f t="shared" si="2"/>
        <v>2</v>
      </c>
      <c r="N100" s="133"/>
      <c r="O100" s="89">
        <v>1</v>
      </c>
      <c r="P100" s="90"/>
      <c r="Q100" s="90">
        <f t="shared" si="3"/>
        <v>1</v>
      </c>
      <c r="R100" s="90">
        <f>O100-I100</f>
        <v>-1</v>
      </c>
      <c r="S100" s="90"/>
      <c r="T100" s="90">
        <f>R100</f>
        <v>-1</v>
      </c>
    </row>
    <row r="101" spans="1:27" ht="17.25" customHeight="1" x14ac:dyDescent="0.25">
      <c r="A101" s="17"/>
      <c r="B101" s="126" t="s">
        <v>52</v>
      </c>
      <c r="C101" s="126"/>
      <c r="D101" s="126"/>
      <c r="E101" s="126"/>
      <c r="F101" s="67"/>
      <c r="G101" s="111"/>
      <c r="H101" s="112"/>
      <c r="I101" s="99"/>
      <c r="J101" s="99"/>
      <c r="K101" s="113"/>
      <c r="L101" s="114"/>
      <c r="M101" s="130"/>
      <c r="N101" s="131"/>
      <c r="O101" s="75"/>
      <c r="P101" s="74"/>
      <c r="Q101" s="74"/>
      <c r="R101" s="62"/>
      <c r="S101" s="62"/>
      <c r="T101" s="62"/>
    </row>
    <row r="102" spans="1:27" ht="34.5" customHeight="1" x14ac:dyDescent="0.25">
      <c r="A102" s="17"/>
      <c r="B102" s="121" t="s">
        <v>99</v>
      </c>
      <c r="C102" s="121"/>
      <c r="D102" s="121"/>
      <c r="E102" s="121"/>
      <c r="F102" s="67" t="s">
        <v>22</v>
      </c>
      <c r="G102" s="111" t="s">
        <v>24</v>
      </c>
      <c r="H102" s="112"/>
      <c r="I102" s="108">
        <f>I98/I100</f>
        <v>55000</v>
      </c>
      <c r="J102" s="108"/>
      <c r="K102" s="113"/>
      <c r="L102" s="114"/>
      <c r="M102" s="122">
        <f t="shared" si="2"/>
        <v>55000</v>
      </c>
      <c r="N102" s="123"/>
      <c r="O102" s="88">
        <f>O97/O100</f>
        <v>17000</v>
      </c>
      <c r="P102" s="62"/>
      <c r="Q102" s="62">
        <f t="shared" si="3"/>
        <v>17000</v>
      </c>
      <c r="R102" s="62">
        <f>O102-I102</f>
        <v>-38000</v>
      </c>
      <c r="S102" s="62"/>
      <c r="T102" s="62">
        <f>R102</f>
        <v>-38000</v>
      </c>
    </row>
    <row r="103" spans="1:27" ht="15.75" customHeight="1" x14ac:dyDescent="0.25">
      <c r="A103" s="17"/>
      <c r="B103" s="126" t="s">
        <v>53</v>
      </c>
      <c r="C103" s="126"/>
      <c r="D103" s="126"/>
      <c r="E103" s="126"/>
      <c r="F103" s="67"/>
      <c r="G103" s="111"/>
      <c r="H103" s="112"/>
      <c r="I103" s="99"/>
      <c r="J103" s="99"/>
      <c r="K103" s="113"/>
      <c r="L103" s="114"/>
      <c r="M103" s="130"/>
      <c r="N103" s="131"/>
      <c r="O103" s="75"/>
      <c r="P103" s="74"/>
      <c r="Q103" s="74"/>
      <c r="R103" s="62"/>
      <c r="S103" s="62"/>
      <c r="T103" s="62"/>
    </row>
    <row r="104" spans="1:27" ht="51" customHeight="1" x14ac:dyDescent="0.25">
      <c r="A104" s="17"/>
      <c r="B104" s="121" t="s">
        <v>100</v>
      </c>
      <c r="C104" s="121"/>
      <c r="D104" s="121"/>
      <c r="E104" s="121"/>
      <c r="F104" s="67" t="s">
        <v>72</v>
      </c>
      <c r="G104" s="111" t="s">
        <v>24</v>
      </c>
      <c r="H104" s="112"/>
      <c r="I104" s="129">
        <f>I97/I98*100</f>
        <v>50</v>
      </c>
      <c r="J104" s="129"/>
      <c r="K104" s="113"/>
      <c r="L104" s="114"/>
      <c r="M104" s="130">
        <f t="shared" si="2"/>
        <v>50</v>
      </c>
      <c r="N104" s="131"/>
      <c r="O104" s="75">
        <f>O97/O98*100</f>
        <v>15.454545454545453</v>
      </c>
      <c r="P104" s="74"/>
      <c r="Q104" s="74">
        <f t="shared" si="3"/>
        <v>15.454545454545453</v>
      </c>
      <c r="R104" s="62">
        <f>O104-I104</f>
        <v>-34.545454545454547</v>
      </c>
      <c r="S104" s="62"/>
      <c r="T104" s="62">
        <f>R104</f>
        <v>-34.545454545454547</v>
      </c>
    </row>
    <row r="105" spans="1:27" ht="33" customHeight="1" x14ac:dyDescent="0.25">
      <c r="A105" s="17"/>
      <c r="B105" s="128" t="s">
        <v>103</v>
      </c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</row>
    <row r="106" spans="1:27" ht="17.25" customHeight="1" x14ac:dyDescent="0.25">
      <c r="A106" s="17"/>
      <c r="B106" s="126" t="s">
        <v>50</v>
      </c>
      <c r="C106" s="126"/>
      <c r="D106" s="126"/>
      <c r="E106" s="126"/>
      <c r="F106" s="67"/>
      <c r="G106" s="111"/>
      <c r="H106" s="112"/>
      <c r="I106" s="111"/>
      <c r="J106" s="112"/>
      <c r="K106" s="111"/>
      <c r="L106" s="112"/>
      <c r="M106" s="111"/>
      <c r="N106" s="112"/>
      <c r="O106" s="75"/>
      <c r="P106" s="74"/>
      <c r="Q106" s="74"/>
      <c r="R106" s="62"/>
      <c r="S106" s="62"/>
      <c r="T106" s="62"/>
    </row>
    <row r="107" spans="1:27" ht="65.25" customHeight="1" x14ac:dyDescent="0.25">
      <c r="A107" s="17"/>
      <c r="B107" s="121" t="s">
        <v>104</v>
      </c>
      <c r="C107" s="121"/>
      <c r="D107" s="121"/>
      <c r="E107" s="121"/>
      <c r="F107" s="67" t="s">
        <v>22</v>
      </c>
      <c r="G107" s="111" t="s">
        <v>21</v>
      </c>
      <c r="H107" s="112"/>
      <c r="I107" s="122">
        <f>111019+275286</f>
        <v>386305</v>
      </c>
      <c r="J107" s="123"/>
      <c r="K107" s="124"/>
      <c r="L107" s="125"/>
      <c r="M107" s="124">
        <f>I107</f>
        <v>386305</v>
      </c>
      <c r="N107" s="125"/>
      <c r="O107" s="88">
        <f>93925+226535</f>
        <v>320460</v>
      </c>
      <c r="P107" s="62"/>
      <c r="Q107" s="62">
        <f>O107</f>
        <v>320460</v>
      </c>
      <c r="R107" s="62">
        <f>O107-I107</f>
        <v>-65845</v>
      </c>
      <c r="S107" s="62"/>
      <c r="T107" s="62">
        <f>R107</f>
        <v>-65845</v>
      </c>
      <c r="V107" s="20"/>
      <c r="AA107" s="6">
        <f>(54+79+88)/3+47+(105+105+109)/3</f>
        <v>227</v>
      </c>
    </row>
    <row r="108" spans="1:27" ht="21" customHeight="1" x14ac:dyDescent="0.25">
      <c r="A108" s="17"/>
      <c r="B108" s="126" t="s">
        <v>51</v>
      </c>
      <c r="C108" s="126"/>
      <c r="D108" s="126"/>
      <c r="E108" s="126"/>
      <c r="F108" s="67"/>
      <c r="G108" s="111"/>
      <c r="H108" s="112"/>
      <c r="I108" s="113"/>
      <c r="J108" s="114"/>
      <c r="K108" s="111"/>
      <c r="L108" s="112"/>
      <c r="M108" s="111"/>
      <c r="N108" s="112"/>
      <c r="O108" s="75"/>
      <c r="P108" s="74"/>
      <c r="Q108" s="74"/>
      <c r="R108" s="62"/>
      <c r="S108" s="62"/>
      <c r="T108" s="62"/>
      <c r="V108" s="20"/>
    </row>
    <row r="109" spans="1:27" ht="33.75" customHeight="1" x14ac:dyDescent="0.25">
      <c r="A109" s="17"/>
      <c r="B109" s="121" t="s">
        <v>105</v>
      </c>
      <c r="C109" s="121"/>
      <c r="D109" s="121"/>
      <c r="E109" s="121"/>
      <c r="F109" s="67" t="s">
        <v>23</v>
      </c>
      <c r="G109" s="111" t="s">
        <v>109</v>
      </c>
      <c r="H109" s="112"/>
      <c r="I109" s="109">
        <v>2</v>
      </c>
      <c r="J109" s="110"/>
      <c r="K109" s="109"/>
      <c r="L109" s="110"/>
      <c r="M109" s="109">
        <f>I109</f>
        <v>2</v>
      </c>
      <c r="N109" s="110"/>
      <c r="O109" s="89">
        <v>2</v>
      </c>
      <c r="P109" s="90"/>
      <c r="Q109" s="90">
        <f>O109</f>
        <v>2</v>
      </c>
      <c r="R109" s="90">
        <f>O109-I109</f>
        <v>0</v>
      </c>
      <c r="S109" s="90"/>
      <c r="T109" s="90">
        <f>R109</f>
        <v>0</v>
      </c>
      <c r="U109" s="91"/>
    </row>
    <row r="110" spans="1:27" ht="33.75" customHeight="1" x14ac:dyDescent="0.25">
      <c r="A110" s="17"/>
      <c r="B110" s="118" t="s">
        <v>106</v>
      </c>
      <c r="C110" s="119"/>
      <c r="D110" s="119"/>
      <c r="E110" s="120"/>
      <c r="F110" s="67" t="s">
        <v>107</v>
      </c>
      <c r="G110" s="111" t="s">
        <v>108</v>
      </c>
      <c r="H110" s="112"/>
      <c r="I110" s="109">
        <f>87+(125+61)</f>
        <v>273</v>
      </c>
      <c r="J110" s="110"/>
      <c r="K110" s="109"/>
      <c r="L110" s="110"/>
      <c r="M110" s="109">
        <f>I110</f>
        <v>273</v>
      </c>
      <c r="N110" s="110"/>
      <c r="O110" s="89">
        <v>227</v>
      </c>
      <c r="P110" s="90"/>
      <c r="Q110" s="90">
        <f>O110</f>
        <v>227</v>
      </c>
      <c r="R110" s="90">
        <f>O110-I110</f>
        <v>-46</v>
      </c>
      <c r="S110" s="90"/>
      <c r="T110" s="90">
        <f>R110</f>
        <v>-46</v>
      </c>
      <c r="U110" s="91"/>
    </row>
    <row r="111" spans="1:27" ht="17.25" customHeight="1" x14ac:dyDescent="0.25">
      <c r="A111" s="17"/>
      <c r="B111" s="126" t="s">
        <v>52</v>
      </c>
      <c r="C111" s="126"/>
      <c r="D111" s="126"/>
      <c r="E111" s="126"/>
      <c r="F111" s="67"/>
      <c r="G111" s="111"/>
      <c r="H111" s="112"/>
      <c r="I111" s="111"/>
      <c r="J111" s="112"/>
      <c r="K111" s="111"/>
      <c r="L111" s="112"/>
      <c r="M111" s="111"/>
      <c r="N111" s="112"/>
      <c r="O111" s="75"/>
      <c r="P111" s="74"/>
      <c r="Q111" s="74"/>
      <c r="R111" s="62"/>
      <c r="S111" s="62"/>
      <c r="T111" s="62"/>
    </row>
    <row r="112" spans="1:27" ht="32.25" customHeight="1" x14ac:dyDescent="0.25">
      <c r="A112" s="17"/>
      <c r="B112" s="121" t="s">
        <v>110</v>
      </c>
      <c r="C112" s="121"/>
      <c r="D112" s="121"/>
      <c r="E112" s="121"/>
      <c r="F112" s="67" t="s">
        <v>22</v>
      </c>
      <c r="G112" s="111" t="s">
        <v>24</v>
      </c>
      <c r="H112" s="112"/>
      <c r="I112" s="113">
        <f>I107/I110/3</f>
        <v>471.67887667887663</v>
      </c>
      <c r="J112" s="114"/>
      <c r="K112" s="111"/>
      <c r="L112" s="112"/>
      <c r="M112" s="113">
        <f>I112</f>
        <v>471.67887667887663</v>
      </c>
      <c r="N112" s="112"/>
      <c r="O112" s="75">
        <f>O107/O110/3</f>
        <v>470.57268722466961</v>
      </c>
      <c r="P112" s="74"/>
      <c r="Q112" s="74">
        <f>O112</f>
        <v>470.57268722466961</v>
      </c>
      <c r="R112" s="62">
        <f>O112-I112</f>
        <v>-1.1061894542070263</v>
      </c>
      <c r="S112" s="62"/>
      <c r="T112" s="62">
        <f>R112</f>
        <v>-1.1061894542070263</v>
      </c>
    </row>
    <row r="113" spans="1:20" ht="16.5" customHeight="1" x14ac:dyDescent="0.25">
      <c r="A113" s="17"/>
      <c r="B113" s="126" t="s">
        <v>53</v>
      </c>
      <c r="C113" s="126"/>
      <c r="D113" s="126"/>
      <c r="E113" s="126"/>
      <c r="F113" s="67"/>
      <c r="G113" s="111"/>
      <c r="H113" s="112"/>
      <c r="I113" s="111"/>
      <c r="J113" s="112"/>
      <c r="K113" s="111"/>
      <c r="L113" s="112"/>
      <c r="M113" s="111"/>
      <c r="N113" s="112"/>
      <c r="O113" s="75"/>
      <c r="P113" s="74"/>
      <c r="Q113" s="74"/>
      <c r="R113" s="62"/>
      <c r="S113" s="62"/>
      <c r="T113" s="62"/>
    </row>
    <row r="114" spans="1:20" ht="48.75" customHeight="1" x14ac:dyDescent="0.25">
      <c r="A114" s="17"/>
      <c r="B114" s="127" t="s">
        <v>111</v>
      </c>
      <c r="C114" s="127"/>
      <c r="D114" s="127"/>
      <c r="E114" s="127"/>
      <c r="F114" s="67" t="s">
        <v>72</v>
      </c>
      <c r="G114" s="111" t="s">
        <v>24</v>
      </c>
      <c r="H114" s="112"/>
      <c r="I114" s="113">
        <v>100</v>
      </c>
      <c r="J114" s="114"/>
      <c r="K114" s="111"/>
      <c r="L114" s="112"/>
      <c r="M114" s="113">
        <f>I114</f>
        <v>100</v>
      </c>
      <c r="N114" s="112"/>
      <c r="O114" s="75">
        <v>100</v>
      </c>
      <c r="P114" s="74"/>
      <c r="Q114" s="74">
        <f>O114</f>
        <v>100</v>
      </c>
      <c r="R114" s="62">
        <f>O114-I114</f>
        <v>0</v>
      </c>
      <c r="S114" s="62"/>
      <c r="T114" s="62">
        <f>R114</f>
        <v>0</v>
      </c>
    </row>
    <row r="115" spans="1:20" ht="16.5" customHeight="1" x14ac:dyDescent="0.25">
      <c r="A115" s="82"/>
      <c r="B115" s="60"/>
      <c r="C115" s="60"/>
      <c r="D115" s="60"/>
      <c r="E115" s="60"/>
      <c r="F115" s="83"/>
      <c r="G115" s="83"/>
      <c r="H115" s="83"/>
      <c r="I115" s="84"/>
      <c r="J115" s="84"/>
      <c r="K115" s="85"/>
      <c r="L115" s="85"/>
      <c r="M115" s="85"/>
      <c r="N115" s="85"/>
      <c r="O115" s="86"/>
      <c r="P115" s="85"/>
      <c r="Q115" s="85"/>
      <c r="R115" s="87"/>
      <c r="S115" s="87"/>
      <c r="T115" s="87"/>
    </row>
    <row r="116" spans="1:20" s="20" customFormat="1" ht="20.25" customHeight="1" x14ac:dyDescent="0.25">
      <c r="A116" s="216" t="s">
        <v>63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</row>
    <row r="117" spans="1:20" s="20" customFormat="1" ht="12" customHeight="1" x14ac:dyDescent="0.25">
      <c r="A117" s="58"/>
      <c r="B117"/>
      <c r="C117"/>
      <c r="D117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</row>
    <row r="118" spans="1:20" s="20" customFormat="1" ht="37.5" customHeight="1" x14ac:dyDescent="0.25">
      <c r="A118" s="56" t="s">
        <v>14</v>
      </c>
      <c r="B118" s="56" t="s">
        <v>19</v>
      </c>
      <c r="C118" s="56" t="s">
        <v>17</v>
      </c>
      <c r="D118" s="102" t="s">
        <v>64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</row>
    <row r="119" spans="1:20" s="20" customFormat="1" ht="18" customHeight="1" x14ac:dyDescent="0.25">
      <c r="A119" s="56">
        <v>1</v>
      </c>
      <c r="B119" s="56">
        <v>2</v>
      </c>
      <c r="C119" s="56">
        <v>3</v>
      </c>
      <c r="D119" s="103">
        <v>4</v>
      </c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5"/>
    </row>
    <row r="120" spans="1:20" s="20" customFormat="1" ht="33.75" customHeight="1" x14ac:dyDescent="0.25">
      <c r="A120" s="56"/>
      <c r="B120" s="56"/>
      <c r="C120" s="56"/>
      <c r="D120" s="101" t="str">
        <f>B70</f>
        <v>Завдання 1. Відшкодування фактичних витрат, понесених УМК "Центральна" щодо виконання технічних умов, прокладання нових ліній електропостачання будівлі, придбання нового потужного трансформатора та виконання робіт, що виникли в ході реконструкції будівлі на вул. Кам'янецька, 74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</row>
    <row r="121" spans="1:20" s="20" customFormat="1" ht="21" customHeight="1" x14ac:dyDescent="0.25">
      <c r="A121" s="56">
        <v>1</v>
      </c>
      <c r="B121" s="56" t="s">
        <v>50</v>
      </c>
      <c r="C121" s="56" t="s">
        <v>69</v>
      </c>
      <c r="D121" s="100" t="s">
        <v>124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</row>
    <row r="122" spans="1:20" s="20" customFormat="1" ht="29.25" customHeight="1" x14ac:dyDescent="0.25">
      <c r="A122" s="56">
        <v>2</v>
      </c>
      <c r="B122" s="56" t="s">
        <v>52</v>
      </c>
      <c r="C122" s="56" t="s">
        <v>69</v>
      </c>
      <c r="D122" s="106" t="s">
        <v>123</v>
      </c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</row>
    <row r="123" spans="1:20" s="20" customFormat="1" ht="32.25" customHeight="1" x14ac:dyDescent="0.25">
      <c r="A123" s="56"/>
      <c r="B123" s="56"/>
      <c r="C123" s="56"/>
      <c r="D123" s="101" t="str">
        <f>B79</f>
        <v>Завдання 2. Відшкодування фактичних витрат, понесених УМК "Південно-Західна" щодо приєднання до електричних мереж відповідно до технічних умов нестандартного приєднання до електричних мереж електроустановок гуртожитку на вул. Інститутській, 12/1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</row>
    <row r="124" spans="1:20" s="20" customFormat="1" ht="65.25" customHeight="1" x14ac:dyDescent="0.25">
      <c r="A124" s="56">
        <v>1</v>
      </c>
      <c r="B124" s="56" t="s">
        <v>50</v>
      </c>
      <c r="C124" s="56" t="s">
        <v>69</v>
      </c>
      <c r="D124" s="100" t="s">
        <v>122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</row>
    <row r="125" spans="1:20" s="20" customFormat="1" ht="18" customHeight="1" x14ac:dyDescent="0.25">
      <c r="A125" s="56">
        <v>2</v>
      </c>
      <c r="B125" s="56" t="s">
        <v>52</v>
      </c>
      <c r="C125" s="56" t="s">
        <v>69</v>
      </c>
      <c r="D125" s="106" t="s">
        <v>121</v>
      </c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</row>
    <row r="126" spans="1:20" s="20" customFormat="1" ht="18" customHeight="1" x14ac:dyDescent="0.25">
      <c r="A126" s="56"/>
      <c r="B126" s="56"/>
      <c r="C126" s="56"/>
      <c r="D126" s="101" t="str">
        <f>B86</f>
        <v xml:space="preserve">Завдання 3. Покриття збитків понесених УМК "Озерна" під час виконання капітального ремонту житлової будівлі по вулиці Чорновола, 190 </v>
      </c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</row>
    <row r="127" spans="1:20" s="20" customFormat="1" ht="18" customHeight="1" x14ac:dyDescent="0.25">
      <c r="A127" s="56">
        <v>1</v>
      </c>
      <c r="B127" s="56"/>
      <c r="C127" s="56"/>
      <c r="D127" s="100" t="s">
        <v>119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</row>
    <row r="128" spans="1:20" s="20" customFormat="1" ht="18" customHeight="1" x14ac:dyDescent="0.25">
      <c r="A128" s="56"/>
      <c r="B128" s="56"/>
      <c r="C128" s="56"/>
      <c r="D128" s="101" t="str">
        <f>B95</f>
        <v>Завдання 4. Часткова компенсація вартості закупівлі генераторів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</row>
    <row r="129" spans="1:26" s="20" customFormat="1" ht="18" customHeight="1" x14ac:dyDescent="0.25">
      <c r="A129" s="56">
        <v>1</v>
      </c>
      <c r="B129" s="56" t="s">
        <v>50</v>
      </c>
      <c r="C129" s="56" t="s">
        <v>69</v>
      </c>
      <c r="D129" s="100" t="s">
        <v>127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</row>
    <row r="130" spans="1:26" s="20" customFormat="1" ht="18" customHeight="1" x14ac:dyDescent="0.25">
      <c r="A130" s="56">
        <v>2</v>
      </c>
      <c r="B130" s="56" t="s">
        <v>51</v>
      </c>
      <c r="C130" s="56" t="s">
        <v>23</v>
      </c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</row>
    <row r="131" spans="1:26" s="20" customFormat="1" ht="18" customHeight="1" x14ac:dyDescent="0.25">
      <c r="A131" s="56">
        <v>3</v>
      </c>
      <c r="B131" s="56" t="s">
        <v>52</v>
      </c>
      <c r="C131" s="56" t="s">
        <v>69</v>
      </c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</row>
    <row r="132" spans="1:26" s="20" customFormat="1" ht="18" customHeight="1" x14ac:dyDescent="0.25">
      <c r="A132" s="56">
        <v>4</v>
      </c>
      <c r="B132" s="56" t="s">
        <v>53</v>
      </c>
      <c r="C132" s="94" t="s">
        <v>72</v>
      </c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</row>
    <row r="133" spans="1:26" s="20" customFormat="1" ht="41.25" customHeight="1" x14ac:dyDescent="0.25">
      <c r="A133" s="56"/>
      <c r="B133" s="56"/>
      <c r="C133" s="56"/>
      <c r="D133" s="101" t="str">
        <f>B105</f>
        <v xml:space="preserve">Завдання 5. Відшкодування витрат  КП УМК "Центральна", КП УМК "Південно-Західна" для забезпечення належних умов проживання та організації побуту внутрішньо переміщених осіб в гуртожитках на вул. Кам’янецькій, 74, вул. Інститутська, 6, 12/1 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</row>
    <row r="134" spans="1:26" s="20" customFormat="1" ht="18" customHeight="1" x14ac:dyDescent="0.25">
      <c r="A134" s="56">
        <v>1</v>
      </c>
      <c r="B134" s="56" t="s">
        <v>50</v>
      </c>
      <c r="C134" s="56" t="s">
        <v>69</v>
      </c>
      <c r="D134" s="100" t="s">
        <v>126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</row>
    <row r="135" spans="1:26" s="20" customFormat="1" ht="18" customHeight="1" x14ac:dyDescent="0.25">
      <c r="A135" s="56">
        <v>2</v>
      </c>
      <c r="B135" s="56" t="s">
        <v>51</v>
      </c>
      <c r="C135" s="56" t="s">
        <v>23</v>
      </c>
      <c r="D135" s="106" t="s">
        <v>125</v>
      </c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</row>
    <row r="136" spans="1:26" s="20" customFormat="1" ht="18" customHeight="1" x14ac:dyDescent="0.25">
      <c r="A136" s="56">
        <v>3</v>
      </c>
      <c r="B136" s="56" t="s">
        <v>52</v>
      </c>
      <c r="C136" s="56" t="s">
        <v>69</v>
      </c>
      <c r="D136" s="106" t="s">
        <v>120</v>
      </c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</row>
    <row r="137" spans="1:26" s="20" customFormat="1" ht="18" customHeight="1" x14ac:dyDescent="0.25">
      <c r="A137" s="58"/>
      <c r="B137"/>
      <c r="C137"/>
      <c r="D137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</row>
    <row r="138" spans="1:26" s="20" customFormat="1" ht="18" customHeight="1" x14ac:dyDescent="0.25">
      <c r="A138" s="58"/>
      <c r="B138"/>
      <c r="C138"/>
      <c r="D138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</row>
    <row r="139" spans="1:26" s="20" customFormat="1" ht="22.5" customHeight="1" x14ac:dyDescent="0.25">
      <c r="A139" s="215" t="s">
        <v>65</v>
      </c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</row>
    <row r="140" spans="1:26" s="20" customFormat="1" ht="27" customHeight="1" x14ac:dyDescent="0.25">
      <c r="A140" s="167" t="s">
        <v>128</v>
      </c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61"/>
      <c r="U140" s="61"/>
      <c r="V140" s="61"/>
      <c r="W140" s="61"/>
      <c r="X140" s="61"/>
      <c r="Y140" s="61"/>
      <c r="Z140" s="61"/>
    </row>
    <row r="141" spans="1:26" x14ac:dyDescent="0.25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6" ht="15.75" x14ac:dyDescent="0.25">
      <c r="B142" s="46" t="s">
        <v>47</v>
      </c>
      <c r="C142" s="15"/>
      <c r="D142" s="15"/>
      <c r="E142" s="15"/>
    </row>
    <row r="143" spans="1:26" ht="15.75" x14ac:dyDescent="0.25">
      <c r="B143" s="46"/>
      <c r="C143" s="15"/>
      <c r="D143" s="15"/>
      <c r="E143" s="15"/>
    </row>
    <row r="144" spans="1:26" ht="15.75" x14ac:dyDescent="0.25">
      <c r="B144" s="92" t="s">
        <v>118</v>
      </c>
      <c r="C144" s="15"/>
      <c r="D144" s="15"/>
      <c r="E144" s="15"/>
    </row>
    <row r="146" spans="2:18" ht="33" customHeight="1" x14ac:dyDescent="0.25">
      <c r="B146" s="162" t="s">
        <v>58</v>
      </c>
      <c r="C146" s="162"/>
      <c r="D146" s="162"/>
      <c r="E146" s="162"/>
      <c r="F146" s="162"/>
      <c r="G146" s="162"/>
      <c r="J146" s="166"/>
      <c r="K146" s="166"/>
      <c r="P146" s="158" t="s">
        <v>66</v>
      </c>
      <c r="Q146" s="158"/>
      <c r="R146" s="158"/>
    </row>
    <row r="147" spans="2:18" ht="15.75" x14ac:dyDescent="0.25">
      <c r="B147" s="13"/>
      <c r="J147" s="165" t="s">
        <v>20</v>
      </c>
      <c r="K147" s="165"/>
      <c r="P147" s="159" t="s">
        <v>67</v>
      </c>
      <c r="Q147" s="159"/>
      <c r="R147" s="159"/>
    </row>
    <row r="148" spans="2:18" x14ac:dyDescent="0.25">
      <c r="B148" s="20"/>
      <c r="J148" s="49"/>
      <c r="K148" s="49"/>
      <c r="M148" s="50"/>
      <c r="N148" s="20"/>
      <c r="O148" s="20"/>
    </row>
    <row r="149" spans="2:18" ht="33" customHeight="1" x14ac:dyDescent="0.25">
      <c r="B149" s="163" t="s">
        <v>74</v>
      </c>
      <c r="C149" s="163"/>
      <c r="D149" s="163"/>
      <c r="E149" s="163"/>
      <c r="F149" s="163"/>
      <c r="G149" s="163"/>
      <c r="J149" s="166"/>
      <c r="K149" s="166"/>
      <c r="P149" s="158" t="s">
        <v>73</v>
      </c>
      <c r="Q149" s="158"/>
      <c r="R149" s="158"/>
    </row>
    <row r="150" spans="2:18" x14ac:dyDescent="0.25">
      <c r="J150" s="165" t="s">
        <v>20</v>
      </c>
      <c r="K150" s="165"/>
      <c r="P150" s="159" t="s">
        <v>67</v>
      </c>
      <c r="Q150" s="159"/>
      <c r="R150" s="159"/>
    </row>
  </sheetData>
  <mergeCells count="346">
    <mergeCell ref="A139:R139"/>
    <mergeCell ref="A116:R116"/>
    <mergeCell ref="G16:M16"/>
    <mergeCell ref="B18:C18"/>
    <mergeCell ref="R19:S19"/>
    <mergeCell ref="B19:C19"/>
    <mergeCell ref="C53:T53"/>
    <mergeCell ref="E19:F19"/>
    <mergeCell ref="B60:E60"/>
    <mergeCell ref="I60:J60"/>
    <mergeCell ref="M59:N59"/>
    <mergeCell ref="E18:F18"/>
    <mergeCell ref="I41:J41"/>
    <mergeCell ref="I42:J42"/>
    <mergeCell ref="K42:L42"/>
    <mergeCell ref="C52:T52"/>
    <mergeCell ref="C51:T51"/>
    <mergeCell ref="R18:S18"/>
    <mergeCell ref="K58:L58"/>
    <mergeCell ref="J19:P19"/>
    <mergeCell ref="I72:J72"/>
    <mergeCell ref="B76:E76"/>
    <mergeCell ref="G76:H76"/>
    <mergeCell ref="B75:E75"/>
    <mergeCell ref="G75:H75"/>
    <mergeCell ref="I75:J75"/>
    <mergeCell ref="R12:S12"/>
    <mergeCell ref="R13:S13"/>
    <mergeCell ref="R15:S15"/>
    <mergeCell ref="R16:S16"/>
    <mergeCell ref="B12:C12"/>
    <mergeCell ref="B15:C15"/>
    <mergeCell ref="B16:C16"/>
    <mergeCell ref="B13:C13"/>
    <mergeCell ref="F8:K8"/>
    <mergeCell ref="B21:Q21"/>
    <mergeCell ref="B59:E59"/>
    <mergeCell ref="I59:J59"/>
    <mergeCell ref="C23:Q23"/>
    <mergeCell ref="C24:Q24"/>
    <mergeCell ref="M48:N48"/>
    <mergeCell ref="I57:N57"/>
    <mergeCell ref="J18:P18"/>
    <mergeCell ref="G19:H19"/>
    <mergeCell ref="G18:H18"/>
    <mergeCell ref="O40:Q40"/>
    <mergeCell ref="E26:Q26"/>
    <mergeCell ref="M42:N42"/>
    <mergeCell ref="B40:E41"/>
    <mergeCell ref="K41:L41"/>
    <mergeCell ref="M41:N41"/>
    <mergeCell ref="C31:S31"/>
    <mergeCell ref="C30:S30"/>
    <mergeCell ref="C32:S32"/>
    <mergeCell ref="B43:E43"/>
    <mergeCell ref="B48:E48"/>
    <mergeCell ref="A40:A41"/>
    <mergeCell ref="B42:E42"/>
    <mergeCell ref="M43:N43"/>
    <mergeCell ref="K43:L43"/>
    <mergeCell ref="K48:L48"/>
    <mergeCell ref="F40:H40"/>
    <mergeCell ref="I40:N40"/>
    <mergeCell ref="I43:J43"/>
    <mergeCell ref="I68:J68"/>
    <mergeCell ref="I48:J48"/>
    <mergeCell ref="I45:J45"/>
    <mergeCell ref="I46:J46"/>
    <mergeCell ref="I47:J47"/>
    <mergeCell ref="B77:E77"/>
    <mergeCell ref="G77:H77"/>
    <mergeCell ref="G67:H68"/>
    <mergeCell ref="B72:E72"/>
    <mergeCell ref="G72:H72"/>
    <mergeCell ref="A67:A68"/>
    <mergeCell ref="J149:K149"/>
    <mergeCell ref="F67:F68"/>
    <mergeCell ref="B69:E69"/>
    <mergeCell ref="G69:H69"/>
    <mergeCell ref="I69:J69"/>
    <mergeCell ref="K71:L71"/>
    <mergeCell ref="K93:L93"/>
    <mergeCell ref="K94:L94"/>
    <mergeCell ref="B78:E78"/>
    <mergeCell ref="R67:T67"/>
    <mergeCell ref="K60:L60"/>
    <mergeCell ref="M60:N60"/>
    <mergeCell ref="K68:L68"/>
    <mergeCell ref="I67:N67"/>
    <mergeCell ref="M58:N58"/>
    <mergeCell ref="A66:R66"/>
    <mergeCell ref="B67:E68"/>
    <mergeCell ref="A57:A58"/>
    <mergeCell ref="F57:H57"/>
    <mergeCell ref="O57:Q57"/>
    <mergeCell ref="K59:L59"/>
    <mergeCell ref="I58:J58"/>
    <mergeCell ref="B62:E62"/>
    <mergeCell ref="I62:J62"/>
    <mergeCell ref="K62:L62"/>
    <mergeCell ref="M62:N62"/>
    <mergeCell ref="B57:E58"/>
    <mergeCell ref="B61:E61"/>
    <mergeCell ref="I61:J61"/>
    <mergeCell ref="P150:R150"/>
    <mergeCell ref="J150:K150"/>
    <mergeCell ref="J147:K147"/>
    <mergeCell ref="J146:K146"/>
    <mergeCell ref="A140:S140"/>
    <mergeCell ref="O67:Q67"/>
    <mergeCell ref="B70:T70"/>
    <mergeCell ref="B71:E71"/>
    <mergeCell ref="G71:H71"/>
    <mergeCell ref="I71:J71"/>
    <mergeCell ref="M71:N71"/>
    <mergeCell ref="M68:N68"/>
    <mergeCell ref="K69:L69"/>
    <mergeCell ref="M69:N69"/>
    <mergeCell ref="B146:G146"/>
    <mergeCell ref="B149:G149"/>
    <mergeCell ref="I76:J76"/>
    <mergeCell ref="I77:J77"/>
    <mergeCell ref="M77:N77"/>
    <mergeCell ref="M88:N88"/>
    <mergeCell ref="P146:R146"/>
    <mergeCell ref="P147:R147"/>
    <mergeCell ref="P149:R149"/>
    <mergeCell ref="K72:L72"/>
    <mergeCell ref="M72:N72"/>
    <mergeCell ref="K75:L75"/>
    <mergeCell ref="M75:N75"/>
    <mergeCell ref="K76:L76"/>
    <mergeCell ref="K91:L91"/>
    <mergeCell ref="K92:L92"/>
    <mergeCell ref="K78:L78"/>
    <mergeCell ref="K73:L73"/>
    <mergeCell ref="K74:L74"/>
    <mergeCell ref="M73:N73"/>
    <mergeCell ref="I74:J74"/>
    <mergeCell ref="M74:N74"/>
    <mergeCell ref="M78:N78"/>
    <mergeCell ref="M80:N80"/>
    <mergeCell ref="M76:N76"/>
    <mergeCell ref="K77:L77"/>
    <mergeCell ref="B73:E73"/>
    <mergeCell ref="B74:E74"/>
    <mergeCell ref="G73:H73"/>
    <mergeCell ref="G74:H74"/>
    <mergeCell ref="I73:J73"/>
    <mergeCell ref="G78:H78"/>
    <mergeCell ref="I78:J78"/>
    <mergeCell ref="B79:T79"/>
    <mergeCell ref="B80:E80"/>
    <mergeCell ref="B81:E81"/>
    <mergeCell ref="B82:E82"/>
    <mergeCell ref="B83:E83"/>
    <mergeCell ref="M81:N81"/>
    <mergeCell ref="M82:N82"/>
    <mergeCell ref="M83:N83"/>
    <mergeCell ref="I80:J80"/>
    <mergeCell ref="K80:L80"/>
    <mergeCell ref="B85:E85"/>
    <mergeCell ref="G80:H80"/>
    <mergeCell ref="B86:T86"/>
    <mergeCell ref="B87:E87"/>
    <mergeCell ref="I81:J81"/>
    <mergeCell ref="I82:J82"/>
    <mergeCell ref="I83:J83"/>
    <mergeCell ref="I84:J84"/>
    <mergeCell ref="M87:N87"/>
    <mergeCell ref="B84:E84"/>
    <mergeCell ref="B88:E88"/>
    <mergeCell ref="B89:E89"/>
    <mergeCell ref="B90:E90"/>
    <mergeCell ref="B91:E91"/>
    <mergeCell ref="B92:E92"/>
    <mergeCell ref="B93:E93"/>
    <mergeCell ref="B94:E94"/>
    <mergeCell ref="G81:H81"/>
    <mergeCell ref="G82:H82"/>
    <mergeCell ref="G83:H83"/>
    <mergeCell ref="G84:H84"/>
    <mergeCell ref="G85:H85"/>
    <mergeCell ref="G88:H88"/>
    <mergeCell ref="G89:H89"/>
    <mergeCell ref="G90:H90"/>
    <mergeCell ref="G91:H91"/>
    <mergeCell ref="G92:H92"/>
    <mergeCell ref="G93:H93"/>
    <mergeCell ref="G94:H94"/>
    <mergeCell ref="G87:H87"/>
    <mergeCell ref="I91:J91"/>
    <mergeCell ref="I92:J92"/>
    <mergeCell ref="I93:J93"/>
    <mergeCell ref="I94:J94"/>
    <mergeCell ref="I85:J85"/>
    <mergeCell ref="K81:L81"/>
    <mergeCell ref="K82:L82"/>
    <mergeCell ref="K83:L83"/>
    <mergeCell ref="K84:L84"/>
    <mergeCell ref="K85:L85"/>
    <mergeCell ref="M84:N84"/>
    <mergeCell ref="M85:N85"/>
    <mergeCell ref="I87:J87"/>
    <mergeCell ref="I88:J88"/>
    <mergeCell ref="I89:J89"/>
    <mergeCell ref="I90:J90"/>
    <mergeCell ref="K87:L87"/>
    <mergeCell ref="K88:L88"/>
    <mergeCell ref="K89:L89"/>
    <mergeCell ref="K90:L90"/>
    <mergeCell ref="M89:N89"/>
    <mergeCell ref="M90:N90"/>
    <mergeCell ref="M91:N91"/>
    <mergeCell ref="M92:N92"/>
    <mergeCell ref="M93:N93"/>
    <mergeCell ref="M94:N94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95:H95"/>
    <mergeCell ref="I95:J95"/>
    <mergeCell ref="G97:H97"/>
    <mergeCell ref="G98:H98"/>
    <mergeCell ref="G100:H100"/>
    <mergeCell ref="G99:H99"/>
    <mergeCell ref="G96:H96"/>
    <mergeCell ref="G101:H101"/>
    <mergeCell ref="G102:H102"/>
    <mergeCell ref="G103:H103"/>
    <mergeCell ref="G104:H104"/>
    <mergeCell ref="I96:J96"/>
    <mergeCell ref="K96:L96"/>
    <mergeCell ref="I102:J102"/>
    <mergeCell ref="I103:J103"/>
    <mergeCell ref="I104:J104"/>
    <mergeCell ref="K101:L101"/>
    <mergeCell ref="M96:N96"/>
    <mergeCell ref="I97:J97"/>
    <mergeCell ref="I98:J98"/>
    <mergeCell ref="I99:J99"/>
    <mergeCell ref="I100:J100"/>
    <mergeCell ref="I101:J101"/>
    <mergeCell ref="K97:L97"/>
    <mergeCell ref="K98:L98"/>
    <mergeCell ref="K99:L99"/>
    <mergeCell ref="K100:L100"/>
    <mergeCell ref="K104:L104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K95:L95"/>
    <mergeCell ref="M95:N95"/>
    <mergeCell ref="B106:E106"/>
    <mergeCell ref="B107:E107"/>
    <mergeCell ref="B108:E108"/>
    <mergeCell ref="M106:N106"/>
    <mergeCell ref="M107:N107"/>
    <mergeCell ref="M108:N108"/>
    <mergeCell ref="K102:L102"/>
    <mergeCell ref="K103:L103"/>
    <mergeCell ref="B111:E111"/>
    <mergeCell ref="B112:E112"/>
    <mergeCell ref="B113:E113"/>
    <mergeCell ref="B114:E114"/>
    <mergeCell ref="B105:T105"/>
    <mergeCell ref="G107:H107"/>
    <mergeCell ref="G106:H106"/>
    <mergeCell ref="I106:J106"/>
    <mergeCell ref="K106:L106"/>
    <mergeCell ref="M109:N109"/>
    <mergeCell ref="M114:N114"/>
    <mergeCell ref="K107:L107"/>
    <mergeCell ref="K108:L108"/>
    <mergeCell ref="K109:L109"/>
    <mergeCell ref="K111:L111"/>
    <mergeCell ref="K112:L112"/>
    <mergeCell ref="K113:L113"/>
    <mergeCell ref="G113:H113"/>
    <mergeCell ref="I113:J113"/>
    <mergeCell ref="G109:H109"/>
    <mergeCell ref="G110:H110"/>
    <mergeCell ref="M111:N111"/>
    <mergeCell ref="M112:N112"/>
    <mergeCell ref="M113:N113"/>
    <mergeCell ref="K110:L110"/>
    <mergeCell ref="B109:E109"/>
    <mergeCell ref="G112:H112"/>
    <mergeCell ref="I112:J112"/>
    <mergeCell ref="K114:L114"/>
    <mergeCell ref="I107:J107"/>
    <mergeCell ref="I108:J108"/>
    <mergeCell ref="G108:H108"/>
    <mergeCell ref="G111:H111"/>
    <mergeCell ref="I111:J111"/>
    <mergeCell ref="G114:H114"/>
    <mergeCell ref="I114:J114"/>
    <mergeCell ref="B44:E44"/>
    <mergeCell ref="B45:E45"/>
    <mergeCell ref="B46:E46"/>
    <mergeCell ref="B47:E47"/>
    <mergeCell ref="I44:J44"/>
    <mergeCell ref="B110:E110"/>
    <mergeCell ref="I109:J109"/>
    <mergeCell ref="I110:J110"/>
    <mergeCell ref="D136:T136"/>
    <mergeCell ref="D123:T123"/>
    <mergeCell ref="D124:T124"/>
    <mergeCell ref="D125:T125"/>
    <mergeCell ref="D126:T126"/>
    <mergeCell ref="K44:L44"/>
    <mergeCell ref="K45:L45"/>
    <mergeCell ref="K46:L46"/>
    <mergeCell ref="K47:L47"/>
    <mergeCell ref="M44:N44"/>
    <mergeCell ref="D120:T120"/>
    <mergeCell ref="C33:S33"/>
    <mergeCell ref="C34:S34"/>
    <mergeCell ref="C35:S35"/>
    <mergeCell ref="D134:T134"/>
    <mergeCell ref="D135:T135"/>
    <mergeCell ref="M45:N45"/>
    <mergeCell ref="M46:N46"/>
    <mergeCell ref="M47:N47"/>
    <mergeCell ref="M110:N110"/>
    <mergeCell ref="K61:L61"/>
    <mergeCell ref="M61:N61"/>
    <mergeCell ref="D127:T127"/>
    <mergeCell ref="D128:T128"/>
    <mergeCell ref="D129:T132"/>
    <mergeCell ref="D133:T133"/>
    <mergeCell ref="D118:T118"/>
    <mergeCell ref="D119:T119"/>
    <mergeCell ref="D121:T121"/>
    <mergeCell ref="D122:T122"/>
  </mergeCells>
  <phoneticPr fontId="16" type="noConversion"/>
  <conditionalFormatting sqref="B73:B74 B80:B85 B87:B88 I81 B114">
    <cfRule type="cellIs" dxfId="0" priority="5" stopIfTrue="1" operator="equal">
      <formula>#REF!</formula>
    </cfRule>
  </conditionalFormatting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4" manualBreakCount="4">
    <brk id="38" max="19" man="1"/>
    <brk id="81" max="19" man="1"/>
    <brk id="102" max="19" man="1"/>
    <brk id="1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1216090</vt:lpstr>
      <vt:lpstr>'1216090'!Область_друку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2025-02-05T15:21:44Z</cp:lastPrinted>
  <dcterms:created xsi:type="dcterms:W3CDTF">2019-01-14T08:15:45Z</dcterms:created>
  <dcterms:modified xsi:type="dcterms:W3CDTF">2025-03-21T10:22:11Z</dcterms:modified>
</cp:coreProperties>
</file>