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Лютий\2102\Звіт УКІ\"/>
    </mc:Choice>
  </mc:AlternateContent>
  <bookViews>
    <workbookView xWindow="0" yWindow="0" windowWidth="28800" windowHeight="12435"/>
  </bookViews>
  <sheets>
    <sheet name="1417461" sheetId="1" r:id="rId1"/>
  </sheets>
  <definedNames>
    <definedName name="_xlnm.Print_Area" localSheetId="0">'1417461'!$A$1:$R$158</definedName>
  </definedNames>
  <calcPr calcId="152511"/>
</workbook>
</file>

<file path=xl/calcChain.xml><?xml version="1.0" encoding="utf-8"?>
<calcChain xmlns="http://schemas.openxmlformats.org/spreadsheetml/2006/main">
  <c r="M81" i="1" l="1"/>
  <c r="J81" i="1"/>
  <c r="N96" i="1"/>
  <c r="N98" i="1"/>
  <c r="N97" i="1"/>
  <c r="K100" i="1"/>
  <c r="L100" i="1"/>
  <c r="J84" i="1"/>
  <c r="L84" i="1" s="1"/>
  <c r="M84" i="1"/>
  <c r="O81" i="1"/>
  <c r="M82" i="1"/>
  <c r="O82" i="1"/>
  <c r="N92" i="1"/>
  <c r="O84" i="1"/>
  <c r="Q93" i="1"/>
  <c r="R93" i="1"/>
  <c r="Q94" i="1"/>
  <c r="R94" i="1"/>
  <c r="K98" i="1"/>
  <c r="K97" i="1"/>
  <c r="L97" i="1" s="1"/>
  <c r="K96" i="1"/>
  <c r="Q89" i="1"/>
  <c r="R89" i="1"/>
  <c r="Q90" i="1"/>
  <c r="R90" i="1"/>
  <c r="N88" i="1"/>
  <c r="Q88" i="1" s="1"/>
  <c r="R88" i="1" s="1"/>
  <c r="O90" i="1"/>
  <c r="K87" i="1"/>
  <c r="K43" i="1" s="1"/>
  <c r="L87" i="1"/>
  <c r="O89" i="1"/>
  <c r="L88" i="1"/>
  <c r="L89" i="1"/>
  <c r="L90" i="1"/>
  <c r="O93" i="1"/>
  <c r="O94" i="1"/>
  <c r="L93" i="1"/>
  <c r="L94" i="1"/>
  <c r="J82" i="1"/>
  <c r="L82" i="1" s="1"/>
  <c r="J71" i="1"/>
  <c r="J42" i="1" s="1"/>
  <c r="M71" i="1"/>
  <c r="M42" i="1"/>
  <c r="J59" i="1" s="1"/>
  <c r="L72" i="1"/>
  <c r="O72" i="1"/>
  <c r="P72" i="1"/>
  <c r="R72" i="1" s="1"/>
  <c r="L73" i="1"/>
  <c r="O73" i="1"/>
  <c r="P73" i="1"/>
  <c r="R73" i="1"/>
  <c r="L74" i="1"/>
  <c r="O74" i="1"/>
  <c r="P74" i="1"/>
  <c r="R74" i="1" s="1"/>
  <c r="L76" i="1"/>
  <c r="O76" i="1"/>
  <c r="P76" i="1"/>
  <c r="R76" i="1"/>
  <c r="L77" i="1"/>
  <c r="O77" i="1"/>
  <c r="P77" i="1"/>
  <c r="R77" i="1" s="1"/>
  <c r="L78" i="1"/>
  <c r="O78" i="1"/>
  <c r="P78" i="1"/>
  <c r="R78" i="1"/>
  <c r="A80" i="1"/>
  <c r="J80" i="1"/>
  <c r="P80" i="1"/>
  <c r="R80" i="1" s="1"/>
  <c r="O80" i="1"/>
  <c r="A84" i="1"/>
  <c r="A87" i="1"/>
  <c r="L92" i="1"/>
  <c r="K103" i="1"/>
  <c r="L103" i="1" s="1"/>
  <c r="L104" i="1"/>
  <c r="Q104" i="1"/>
  <c r="R104" i="1"/>
  <c r="L105" i="1"/>
  <c r="O105" i="1"/>
  <c r="L106" i="1"/>
  <c r="Q106" i="1"/>
  <c r="R106" i="1" s="1"/>
  <c r="L107" i="1"/>
  <c r="Q107" i="1"/>
  <c r="R107" i="1"/>
  <c r="K109" i="1"/>
  <c r="L109" i="1" s="1"/>
  <c r="N109" i="1"/>
  <c r="Q109" i="1" s="1"/>
  <c r="R109" i="1" s="1"/>
  <c r="L110" i="1"/>
  <c r="O110" i="1"/>
  <c r="Q110" i="1"/>
  <c r="R110" i="1" s="1"/>
  <c r="L111" i="1"/>
  <c r="O111" i="1"/>
  <c r="Q111" i="1"/>
  <c r="R111" i="1"/>
  <c r="L112" i="1"/>
  <c r="O112" i="1"/>
  <c r="Q112" i="1"/>
  <c r="R112" i="1" s="1"/>
  <c r="L113" i="1"/>
  <c r="O113" i="1"/>
  <c r="Q113" i="1"/>
  <c r="R113" i="1"/>
  <c r="K115" i="1"/>
  <c r="L115" i="1" s="1"/>
  <c r="K116" i="1"/>
  <c r="L116" i="1" s="1"/>
  <c r="K117" i="1"/>
  <c r="L117" i="1"/>
  <c r="K118" i="1"/>
  <c r="L118" i="1"/>
  <c r="K120" i="1"/>
  <c r="L120" i="1" s="1"/>
  <c r="L98" i="1"/>
  <c r="O92" i="1"/>
  <c r="O88" i="1"/>
  <c r="N87" i="1"/>
  <c r="Q87" i="1" s="1"/>
  <c r="R87" i="1" s="1"/>
  <c r="L96" i="1"/>
  <c r="N100" i="1"/>
  <c r="O100" i="1" s="1"/>
  <c r="Q92" i="1"/>
  <c r="R92" i="1" s="1"/>
  <c r="P82" i="1"/>
  <c r="R82" i="1"/>
  <c r="O71" i="1"/>
  <c r="N116" i="1"/>
  <c r="N115" i="1"/>
  <c r="Q115" i="1" s="1"/>
  <c r="R115" i="1" s="1"/>
  <c r="O109" i="1"/>
  <c r="Q105" i="1"/>
  <c r="R105" i="1"/>
  <c r="P71" i="1"/>
  <c r="R71" i="1" s="1"/>
  <c r="Q117" i="1"/>
  <c r="R117" i="1" s="1"/>
  <c r="O106" i="1"/>
  <c r="O104" i="1"/>
  <c r="L71" i="1"/>
  <c r="N103" i="1"/>
  <c r="N120" i="1"/>
  <c r="O117" i="1"/>
  <c r="O107" i="1"/>
  <c r="L80" i="1"/>
  <c r="Q100" i="1"/>
  <c r="R100" i="1"/>
  <c r="N43" i="1"/>
  <c r="O43" i="1" s="1"/>
  <c r="O87" i="1"/>
  <c r="O116" i="1"/>
  <c r="Q116" i="1"/>
  <c r="R116" i="1"/>
  <c r="O115" i="1"/>
  <c r="O118" i="1"/>
  <c r="Q118" i="1"/>
  <c r="R118" i="1" s="1"/>
  <c r="N44" i="1"/>
  <c r="O44" i="1" s="1"/>
  <c r="O103" i="1"/>
  <c r="P81" i="1"/>
  <c r="R81" i="1" s="1"/>
  <c r="L81" i="1"/>
  <c r="N45" i="1"/>
  <c r="O120" i="1"/>
  <c r="Q96" i="1"/>
  <c r="R96" i="1" s="1"/>
  <c r="Q98" i="1"/>
  <c r="R98" i="1"/>
  <c r="Q97" i="1"/>
  <c r="R97" i="1"/>
  <c r="O96" i="1"/>
  <c r="O98" i="1"/>
  <c r="O97" i="1"/>
  <c r="L43" i="1" l="1"/>
  <c r="Q43" i="1"/>
  <c r="L42" i="1"/>
  <c r="P42" i="1"/>
  <c r="R42" i="1" s="1"/>
  <c r="J45" i="1"/>
  <c r="G59" i="1" s="1"/>
  <c r="G61" i="1" s="1"/>
  <c r="R43" i="1"/>
  <c r="L59" i="1"/>
  <c r="J61" i="1"/>
  <c r="M45" i="1"/>
  <c r="K44" i="1"/>
  <c r="O42" i="1"/>
  <c r="Q120" i="1"/>
  <c r="R120" i="1" s="1"/>
  <c r="K59" i="1"/>
  <c r="Q103" i="1"/>
  <c r="R103" i="1" s="1"/>
  <c r="P84" i="1"/>
  <c r="R84" i="1" s="1"/>
  <c r="K61" i="1" l="1"/>
  <c r="M59" i="1"/>
  <c r="Q44" i="1"/>
  <c r="L44" i="1"/>
  <c r="R44" i="1" s="1"/>
  <c r="P45" i="1"/>
  <c r="M61" i="1"/>
  <c r="L61" i="1"/>
  <c r="K45" i="1"/>
  <c r="O45" i="1"/>
  <c r="H59" i="1" l="1"/>
  <c r="L45" i="1"/>
  <c r="R45" i="1" s="1"/>
  <c r="Q45" i="1"/>
  <c r="I59" i="1" l="1"/>
  <c r="H61" i="1"/>
  <c r="N61" i="1" s="1"/>
  <c r="N59" i="1"/>
  <c r="I61" i="1" l="1"/>
  <c r="O59" i="1"/>
  <c r="O61" i="1" l="1"/>
  <c r="U61" i="1"/>
</calcChain>
</file>

<file path=xl/sharedStrings.xml><?xml version="1.0" encoding="utf-8"?>
<sst xmlns="http://schemas.openxmlformats.org/spreadsheetml/2006/main" count="291" uniqueCount="148">
  <si>
    <t xml:space="preserve">1. </t>
  </si>
  <si>
    <t>2.</t>
  </si>
  <si>
    <t>3.</t>
  </si>
  <si>
    <t>Звіт про виконання паспорта бюджетної програми</t>
  </si>
  <si>
    <t>Наказ Міністерства фінансів України</t>
  </si>
  <si>
    <t>26 серпня 2014 року № 836</t>
  </si>
  <si>
    <t>(у редакції наказу Міністерства фінансів України</t>
  </si>
  <si>
    <t>ЗАТВЕРДЖЕНО</t>
  </si>
  <si>
    <t>загальний фонд</t>
  </si>
  <si>
    <t>спеціальний фонд</t>
  </si>
  <si>
    <t>усього</t>
  </si>
  <si>
    <t>Затверджено у паспорті бюджетної  програми</t>
  </si>
  <si>
    <t>Відхилення</t>
  </si>
  <si>
    <t>6.</t>
  </si>
  <si>
    <t>Усього</t>
  </si>
  <si>
    <t>№ з/п</t>
  </si>
  <si>
    <t xml:space="preserve">7. </t>
  </si>
  <si>
    <t>Найменування місцевої/ регіональної програми</t>
  </si>
  <si>
    <t>Одиниця виміру</t>
  </si>
  <si>
    <t xml:space="preserve">Джерело інформації </t>
  </si>
  <si>
    <t>Показники</t>
  </si>
  <si>
    <t>(підпис)</t>
  </si>
  <si>
    <t>од.</t>
  </si>
  <si>
    <t>%</t>
  </si>
  <si>
    <t>рішення сесії міської ради</t>
  </si>
  <si>
    <t>розрахунково</t>
  </si>
  <si>
    <t>титульний список</t>
  </si>
  <si>
    <t>грн.</t>
  </si>
  <si>
    <t>Завдання 1. Забезпечення проведення поточного ремонту об'єктів транспортної інфраструктури</t>
  </si>
  <si>
    <t>площа шляхів на яких планується провести поточний ремонт</t>
  </si>
  <si>
    <t>середні витрати на поточний ремонт 1 кв. м доріг</t>
  </si>
  <si>
    <t>тис. кв. м</t>
  </si>
  <si>
    <t>площа шляхів, на яких планується провести капітальний ремонт</t>
  </si>
  <si>
    <t>середня вартість 1 кв. м капітального ремонту</t>
  </si>
  <si>
    <t>динаміка відремонтованої за рахунок капітального ремонту площі вулично-дорожньої мережі порівняно з попереднім роком</t>
  </si>
  <si>
    <t>Забезпечення проведення капітального ремонту об'єктів транспортної інфраструктури</t>
  </si>
  <si>
    <t>Обсяг видатків, в т.ч.:</t>
  </si>
  <si>
    <t>0456</t>
  </si>
  <si>
    <t>затрат</t>
  </si>
  <si>
    <t>продукту</t>
  </si>
  <si>
    <t>ефективності</t>
  </si>
  <si>
    <t>якості</t>
  </si>
  <si>
    <t>(найменування відповідального виконавця)</t>
  </si>
  <si>
    <t>10. Узагальнений висновок про виконання бюджетної програми.</t>
  </si>
  <si>
    <t>(код Програмної класифікації видатків  та кредитування місцевого бюджету)</t>
  </si>
  <si>
    <t>(код Типової  програмної класифікації видатків  та кредитування місцевого бюджету)</t>
  </si>
  <si>
    <t>(код Фунціональної  класифікації видатків  та кредитування бюджету)</t>
  </si>
  <si>
    <t>Касові видатки (надані кредити з бюджету)</t>
  </si>
  <si>
    <t>4.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</si>
  <si>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</si>
  <si>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</si>
  <si>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5.</t>
  </si>
  <si>
    <t>Мета бюджетної програми</t>
  </si>
  <si>
    <t>Завдання бюджетної програми</t>
  </si>
  <si>
    <t>Завдання</t>
  </si>
  <si>
    <t xml:space="preserve">Видатки (надані кредити з бюджету) та напрями використання бюджетних коштів за бюджетною програмою </t>
  </si>
  <si>
    <t>гривень</t>
  </si>
  <si>
    <t>8.</t>
  </si>
  <si>
    <t>Видатки (надані кредити з бюджету) на реалізацію місцевих/ регіональних програм, які виконуються в межах бюджетної програми</t>
  </si>
  <si>
    <t>03356163</t>
  </si>
  <si>
    <t>(код за ЄДРПОУ)</t>
  </si>
  <si>
    <t>(код бюджету)</t>
  </si>
  <si>
    <t>(найменування головного розпорядника коштів місцевого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</si>
  <si>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</si>
  <si>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Фактичні результативні показники, досягнуті за рахунок касових видатків (наданих кредитів з бюджету)</t>
  </si>
  <si>
    <t>9.</t>
  </si>
  <si>
    <t xml:space="preserve">Результативні показники бюджетної програми та аналіз їх виконання </t>
  </si>
  <si>
    <t>Забезпечення функціонування автомобільних доріг, їх будівництва, реконструкції, ремонту та утримання в інтересах держави і користувачів автомобільних доріг</t>
  </si>
  <si>
    <t>Покращення стану інфраструктури автомобільних доріг</t>
  </si>
  <si>
    <t>Утримання та розвиток автомобільних доріг та дорожньої інфраструктури за рахунок коштів місцевого бюджету</t>
  </si>
  <si>
    <t>Пояснення: роботи виконані в неповному обсязі, тому що є перехідні об'єкти, які планується продовжити в 2021 р.</t>
  </si>
  <si>
    <t>В. о. начальника управління комунальної інфраструктури</t>
  </si>
  <si>
    <t>Управління комунальної інфраструктури Хмельницької міської ради</t>
  </si>
  <si>
    <t>22564000000</t>
  </si>
  <si>
    <t>витрати на улаштування зупинок маршрутних транспортних засобів (розширення проїзної частини для влаштування зупинок)</t>
  </si>
  <si>
    <t>улаштування зупинок маршрутних транспортних засобів (розширення проїзної частини для влаштування зупинок)</t>
  </si>
  <si>
    <t>рази</t>
  </si>
  <si>
    <t>Начальник відділу бухгалтерського обліку та звітності - головний бухгалтер</t>
  </si>
  <si>
    <t>від 01 листопада 2022 року № 359)</t>
  </si>
  <si>
    <t>7.1. Аналіз розділу «Видатки (надані кредити з бюджету) та напрями використання бюджетних коштів за бюджетною програмою»</t>
  </si>
  <si>
    <t>місцевого бюджету на 01.01.2023 року</t>
  </si>
  <si>
    <t>7.2.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програми**</t>
  </si>
  <si>
    <t>Пояснення</t>
  </si>
  <si>
    <t>Завдання 1. Забезпечення проведення поточного ремонту та утримання об`єктів транспортної інфраструктури</t>
  </si>
  <si>
    <t>Завдання 2. Забезпечення проведення капітального ремонту об`єктів транспортної інфраструктури</t>
  </si>
  <si>
    <t>Забезпечення проведення поточного ремонту та утримання об'єктів транспортної інфраструктури</t>
  </si>
  <si>
    <t>Забезпечення утримання об'єктів дорожньої інфраструктури</t>
  </si>
  <si>
    <t>Програма підтримки і  розвитку житлово-комунальної інфраструктури Хмельницької міської територіальної громади  на 2022-2027 роки</t>
  </si>
  <si>
    <t>Програма розвитку велоінфраструктури м. Хмельницького на 2017-2025 роки</t>
  </si>
  <si>
    <t>обсяг видатків на утримання та розвиток автомобільних доріг та вулично-шляхової (дорожньої) мережі, в т.ч.:</t>
  </si>
  <si>
    <t>поточний ремонт вулично-шляхової (дорожньої) мережі суцільним та струменевим методами</t>
  </si>
  <si>
    <t>утримання та розвиток вулично-шляхової мережі</t>
  </si>
  <si>
    <t>розробки дислокацій технічних засобів регулювання дорожнім рухом (схем ОДР) на вулично-шляховій (дорожній) мережі  м. Хмельницького</t>
  </si>
  <si>
    <t xml:space="preserve">рішення виконавчого комітету </t>
  </si>
  <si>
    <t>кількість схем ОДР, які планується розробити</t>
  </si>
  <si>
    <t>додаток до титульного списку</t>
  </si>
  <si>
    <t>Напрями використання бюджетних коштів*</t>
  </si>
  <si>
    <t>Завдання 3. Забезпечення утримання об`єктів дорожньої інфраструктури</t>
  </si>
  <si>
    <t>площа вулично-шляхової мережі, яку планується утримувати</t>
  </si>
  <si>
    <t>виробнича програма, додаток до титульного списку</t>
  </si>
  <si>
    <t>середні витрати на утримання 1 кв. м вулично-шляхової мережі</t>
  </si>
  <si>
    <t>середні витрати на розробку 1 од. схеми ОДР</t>
  </si>
  <si>
    <t>питома вага площі вулично-шляхової мережі, що заплановано утримувати та ремонтувати до площі, що необхідно утримувати та ремонтувати</t>
  </si>
  <si>
    <t>відс.</t>
  </si>
  <si>
    <t xml:space="preserve">обсяг видатків на капітальний ремонт інфраструктури доріг </t>
  </si>
  <si>
    <t xml:space="preserve">обсяг видатків на виготовлення ПКД на капітальний ремонт шляхопроводу на вул. Кам'янецькій (через залізничні колії) в м. Хмельницькому </t>
  </si>
  <si>
    <t>обсяг видатків на капітальний ремонт - улаштування закритих водостоків</t>
  </si>
  <si>
    <t>Обсяг видатків, в т. ч.:</t>
  </si>
  <si>
    <t>виготовлення ПКД на капітальний ремонт шляхопроводу на вул. Кам'янецькій (через залізничні колії)</t>
  </si>
  <si>
    <t>кількість обєктів (улаштування закритих водостоків), на яких планується провести капітальний ремонт</t>
  </si>
  <si>
    <t>витрати на виготовленя ПКД на капітальний ремонт шляхопроводу на вул. Кам'янецькій (через залізничні колії)</t>
  </si>
  <si>
    <t>витрати на капітальний ремонт - улаштування закритих водостоків</t>
  </si>
  <si>
    <t>Завдання 3. Забезпечення утримання об'єктів дорожньої інфраструктури</t>
  </si>
  <si>
    <t>витрати на проведення експертизи на капітальний ремонт об`єктів дорожньої інфраструктури (улаштування велосипедних, пішохідних доріжок)</t>
  </si>
  <si>
    <t xml:space="preserve">витрати на проведення експертизи на встановлення технічних засобів регулювання дорожнього руху  </t>
  </si>
  <si>
    <t>витрати на розробку робочих проектів на капітальний ремонт об’єктів дорожньої інфраструктури</t>
  </si>
  <si>
    <t>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</si>
  <si>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</si>
  <si>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>грн</t>
  </si>
  <si>
    <t xml:space="preserve">продукту </t>
  </si>
  <si>
    <t>Виконання бюджетної програми становить 25 % до затверджених призначень в 2022 р.</t>
  </si>
  <si>
    <t>витрати на проведення 1 експертизи на капітальний ремонт об`єкту дорожньої інфраструктури</t>
  </si>
  <si>
    <t>витрати на проведення 1 експертизи на встановлення  технічного засобу регулювання дорожнього руху</t>
  </si>
  <si>
    <t>витрати на улаштування 1 об’єкту (розширення проїзної частини для влаштування зупинок)</t>
  </si>
  <si>
    <t>витрати на розробку 1 робочого проекту на капітальний ремонт об’єкту дорожньої інфраструктури</t>
  </si>
  <si>
    <t>темп зменшення витрат на утримання об`єктів дорожньої інфраструктури порівняно з попереднім періодом</t>
  </si>
  <si>
    <t xml:space="preserve">Пояснення: динаміка знизилася у зв'язку з  недоосвоєнням коштів. </t>
  </si>
  <si>
    <t xml:space="preserve">Пояснення: динаміка знизилася у зв'язку з недоосвоєнням коштів. </t>
  </si>
  <si>
    <t xml:space="preserve">п. 3 в результаті недоосоєння коштів розроблена менша кількість схем ОДР. </t>
  </si>
  <si>
    <t>75 відсотків коштів від загальної суми затверджених паспортом не освоєні в більшості у зв'язку з тим, що відповідно по Постанови № 590 від 09.06.2021 р. "Про затвердження Порядку виконання повноважень Державною казначейською службою в особливому режимі в умовах воєнного стану" фінансування видатків загального та спеціального фонду на виконання робіт з поточного та капітального ремонту вулично-шляхової (дорожньої) мережі не здійснювалися.</t>
  </si>
  <si>
    <t xml:space="preserve">Пояснення: п. 2  в зв'язку з тим, що підрядник відмовився виконувати роботи, термін дії договору закінчився,  п. 3 проведено коригування ПКД  та у зв'язку з тим, що не виконана експертиза, кошти освоєні в неповному обсязі, п. 4 фактичне використання коштів відповідно до актів виконаних робіт. </t>
  </si>
  <si>
    <t>9.3. Аналіз стану виконання результативних показників: кошти освоєні в не повному обсязі в більшості у зв'язку з тим, що відповідно по Постанови № 590 фінансування видатків загального та спеціального фонду на виконання вищезазначених робіт не здійснювалися. Крім того були зазначені інші причини недоосвоєння коштів, що в результаті вплинуло на недовиконання інших показників.</t>
  </si>
  <si>
    <t>Пояснення: п. 1, 2 фактичні витрати коштів відповідно до договору про внесення змін в ПКД та виконання експертизи, п. 3, 4 відповідно по Постанови № 590 фінансування видатків спеціального фонду на капітальний ремонт - місцеве розширення проїзної частини для влаштування зупинки та розробку робочих проектів на капітальний ремонт об’єктів дорожньої інфраструктури не здійснювалися.</t>
  </si>
  <si>
    <t>Пояснення: п. 1, 2 - відповідно до фактичних витрат, 3, 4 - у зв'язку з неосвоєнням коштів показники не виконані.</t>
  </si>
  <si>
    <t>п. 1 в зв'язку з неосвоєнням коштів роботи з поточного ремонтк вулично-шляхової (дорожньої) мережі суцільним та струменевим методами не виконувалися, п. 2 виконано лише роботи з утримання тротуарів та крім того ще планувалися роботи з утримання вулично-шляхової мережі, які виконані за кошти підприємства.</t>
  </si>
  <si>
    <t>Василь КАБАЛЬСЬКИЙ</t>
  </si>
  <si>
    <t>(Власне ім'я, ПРІЗВИЩЕ)</t>
  </si>
  <si>
    <t>Наталія ФУР'ЯНОВА</t>
  </si>
  <si>
    <t>кількість об’єктів дорожньої інфраструктури (в т.ч. виготовлення ПКД), які необхідно та планується відремонтувати першочергово, в т.ч.:</t>
  </si>
  <si>
    <t>проведення експертизи на капітальний ремонт об`єктів дорожньої інфраструктури (улаштування велосипедних, пішохідних доріжок)</t>
  </si>
  <si>
    <t xml:space="preserve">проведення експертизи на встановлення технічних засобів регулювання дорожнього руху </t>
  </si>
  <si>
    <t>розробка робочих проектів на капітальний ремонт об’єктів дорожньої інфраструктури</t>
  </si>
  <si>
    <t>Пояснення: п. 4, 5 - у зв'язку з  неосвоєнням коштів показники не виконані.</t>
  </si>
  <si>
    <t>Пояснення: п. 1 - у зв'язку з недоосвоєнням коштів показник знизився.</t>
  </si>
  <si>
    <t>п. 1 в зв'язку з недоосвоєнням коштів зменшилися обсяги робіт, зазначена площа капітального ремонту (влаштування тротуарів).</t>
  </si>
  <si>
    <t>Пояснення: п. 2 відповідно по Постанови № 590 фінансування видатків загального фонду на виконання робіт з поточного ремонту вулично-шляхової (дорожньої) мережі суцільним та струменевим методами не здійснювалися, п. 3 - на утримання вулично-дорожньої мкркжі передбачено 17 620,00 тис. грн, за результатами проведених тендерних закупівель вартість робіт визначена - 14 370,654 тис. грн. Проте кошти освоєні в неповному обсязі через несприятливі погодні умови в осіньо-зимовий період, що не дало можливості виконати частину робіт. Крім того було передбачено 3 556,50 тис. грн для утримання вулично-дорожньої мережі КП БРЕД, кошти не були освоєні в зв'язку з тим, що  роботи виконані підприємством за кошти передбачені на заходи з виконання послуг по утриманню вулично-шляхової (дорожньої) мережі,  п. 4 в зв'язку з тим, що відповідно до Постанови 590 фінансування видатків загального фонду на розробку схем ОДР не здійснювалися, та лише в грудні 2022 року виникла можливість їх оплатити, кошти освоєні в не повному обсязі.</t>
  </si>
  <si>
    <t>Пояснення: п. 1 в зв'язку з неосвоєнням коштів, п. 2 фактичні витрати відповідно до актів виконих робіт та в зв'язку з підвищенням вартості матеріалів,  п. 3 фактичні витрати, які склалися на розробку 1 схеми ОДР.</t>
  </si>
  <si>
    <t xml:space="preserve">п. 1 фактичні витрати на капітальний ремонт (влаштування тротуарів), також планувалися роботи з ремонту вувулично-шляхової (дорожньої) мережі, п. 2 - витрати лише на коригування ПКД, п. 3 - фактичні витрати відповідно до актів виконаних робіт.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</si>
</sst>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2" formatCode="#,##0.000"/>
    <numFmt numFmtId="173" formatCode="0.000"/>
    <numFmt numFmtId="17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0" tint="-0.3499862666707357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>
      <alignment horizontal="left"/>
    </xf>
    <xf numFmtId="0" fontId="5" fillId="0" borderId="0">
      <alignment horizontal="left"/>
    </xf>
    <xf numFmtId="0" fontId="1" fillId="0" borderId="0"/>
  </cellStyleXfs>
  <cellXfs count="252">
    <xf numFmtId="0" fontId="0" fillId="0" borderId="0" xfId="0"/>
    <xf numFmtId="0" fontId="3" fillId="0" borderId="0" xfId="3" applyFont="1" applyAlignment="1"/>
    <xf numFmtId="0" fontId="4" fillId="0" borderId="0" xfId="0" applyFont="1" applyAlignment="1">
      <alignment horizontal="left"/>
    </xf>
    <xf numFmtId="0" fontId="2" fillId="0" borderId="0" xfId="2" applyFont="1" applyAlignment="1"/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/>
    <xf numFmtId="0" fontId="7" fillId="0" borderId="1" xfId="2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2" applyNumberFormat="1" applyFont="1" applyFill="1" applyBorder="1" applyAlignment="1">
      <alignment vertical="center" wrapText="1"/>
    </xf>
    <xf numFmtId="3" fontId="2" fillId="0" borderId="1" xfId="2" applyNumberFormat="1" applyFont="1" applyFill="1" applyBorder="1" applyAlignment="1">
      <alignment vertical="center" wrapText="1"/>
    </xf>
    <xf numFmtId="0" fontId="10" fillId="0" borderId="0" xfId="0" applyFont="1"/>
    <xf numFmtId="0" fontId="10" fillId="0" borderId="1" xfId="0" applyFont="1" applyBorder="1"/>
    <xf numFmtId="0" fontId="10" fillId="0" borderId="0" xfId="0" applyFont="1" applyBorder="1"/>
    <xf numFmtId="0" fontId="2" fillId="0" borderId="0" xfId="3" applyFont="1" applyBorder="1" applyAlignment="1">
      <alignment vertical="top"/>
    </xf>
    <xf numFmtId="0" fontId="9" fillId="0" borderId="0" xfId="0" applyFont="1" applyBorder="1" applyAlignment="1"/>
    <xf numFmtId="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" fontId="9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vertical="center" wrapText="1"/>
    </xf>
    <xf numFmtId="0" fontId="12" fillId="0" borderId="0" xfId="0" applyFont="1"/>
    <xf numFmtId="0" fontId="2" fillId="0" borderId="2" xfId="0" applyFont="1" applyBorder="1" applyAlignment="1">
      <alignment horizontal="center" vertical="center" wrapText="1"/>
    </xf>
    <xf numFmtId="4" fontId="9" fillId="0" borderId="1" xfId="0" applyNumberFormat="1" applyFont="1" applyBorder="1"/>
    <xf numFmtId="0" fontId="13" fillId="0" borderId="1" xfId="0" applyFont="1" applyBorder="1" applyAlignment="1">
      <alignment horizontal="center" vertical="center" wrapText="1"/>
    </xf>
    <xf numFmtId="172" fontId="13" fillId="0" borderId="1" xfId="2" applyNumberFormat="1" applyFont="1" applyFill="1" applyBorder="1" applyAlignment="1">
      <alignment horizontal="center" vertical="center" wrapText="1"/>
    </xf>
    <xf numFmtId="172" fontId="9" fillId="0" borderId="1" xfId="0" applyNumberFormat="1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0" fontId="2" fillId="0" borderId="0" xfId="3" applyFont="1" applyFill="1" applyBorder="1" applyAlignment="1" applyProtection="1">
      <alignment horizontal="left" wrapText="1"/>
    </xf>
    <xf numFmtId="0" fontId="2" fillId="0" borderId="0" xfId="3" applyFont="1" applyFill="1" applyBorder="1" applyAlignment="1" applyProtection="1">
      <alignment wrapText="1"/>
    </xf>
    <xf numFmtId="0" fontId="2" fillId="0" borderId="0" xfId="2" applyFont="1" applyBorder="1" applyAlignment="1"/>
    <xf numFmtId="0" fontId="2" fillId="0" borderId="0" xfId="2" applyFont="1" applyBorder="1" applyAlignment="1">
      <alignment vertical="center" wrapText="1"/>
    </xf>
    <xf numFmtId="0" fontId="2" fillId="2" borderId="0" xfId="2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4" fillId="0" borderId="0" xfId="0" applyFont="1"/>
    <xf numFmtId="0" fontId="2" fillId="0" borderId="0" xfId="1" applyFont="1" applyAlignment="1"/>
    <xf numFmtId="0" fontId="9" fillId="0" borderId="3" xfId="0" applyFont="1" applyBorder="1" applyAlignment="1"/>
    <xf numFmtId="0" fontId="2" fillId="0" borderId="4" xfId="3" applyFont="1" applyBorder="1" applyAlignment="1"/>
    <xf numFmtId="0" fontId="8" fillId="0" borderId="4" xfId="3" applyFont="1" applyBorder="1" applyAlignment="1"/>
    <xf numFmtId="0" fontId="2" fillId="0" borderId="0" xfId="3" applyFont="1" applyBorder="1" applyAlignment="1"/>
    <xf numFmtId="0" fontId="8" fillId="0" borderId="0" xfId="3" applyFont="1" applyBorder="1" applyAlignment="1"/>
    <xf numFmtId="0" fontId="0" fillId="0" borderId="0" xfId="0" applyBorder="1" applyAlignment="1">
      <alignment horizontal="left"/>
    </xf>
    <xf numFmtId="0" fontId="4" fillId="0" borderId="0" xfId="3" applyFont="1" applyBorder="1" applyAlignment="1">
      <alignment vertical="top" wrapText="1"/>
    </xf>
    <xf numFmtId="4" fontId="1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172" fontId="2" fillId="0" borderId="1" xfId="0" applyNumberFormat="1" applyFont="1" applyBorder="1" applyAlignment="1">
      <alignment horizontal="center" vertical="center" wrapText="1"/>
    </xf>
    <xf numFmtId="172" fontId="1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/>
    </xf>
    <xf numFmtId="4" fontId="2" fillId="0" borderId="1" xfId="2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2" fontId="2" fillId="0" borderId="0" xfId="3" applyNumberFormat="1" applyFont="1" applyBorder="1" applyAlignment="1">
      <alignment vertical="top" wrapText="1"/>
    </xf>
    <xf numFmtId="49" fontId="2" fillId="0" borderId="0" xfId="3" applyNumberFormat="1" applyFont="1" applyBorder="1" applyAlignment="1">
      <alignment vertical="center"/>
    </xf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left" wrapText="1"/>
    </xf>
    <xf numFmtId="0" fontId="2" fillId="0" borderId="0" xfId="3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2" fillId="0" borderId="0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2" fillId="0" borderId="0" xfId="3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vertical="center" wrapText="1"/>
    </xf>
    <xf numFmtId="0" fontId="2" fillId="0" borderId="0" xfId="3" applyFont="1"/>
    <xf numFmtId="0" fontId="2" fillId="0" borderId="0" xfId="3" applyFont="1" applyBorder="1"/>
    <xf numFmtId="0" fontId="2" fillId="0" borderId="0" xfId="2" applyFont="1" applyAlignment="1">
      <alignment horizontal="center" vertical="center"/>
    </xf>
    <xf numFmtId="0" fontId="1" fillId="0" borderId="0" xfId="3"/>
    <xf numFmtId="0" fontId="12" fillId="0" borderId="0" xfId="0" applyFont="1" applyAlignment="1">
      <alignment horizontal="center" vertical="center"/>
    </xf>
    <xf numFmtId="0" fontId="2" fillId="0" borderId="0" xfId="2" applyFont="1" applyAlignment="1">
      <alignment vertical="center"/>
    </xf>
    <xf numFmtId="4" fontId="2" fillId="0" borderId="0" xfId="2" applyNumberFormat="1" applyFont="1" applyBorder="1" applyAlignment="1">
      <alignment vertical="center" wrapText="1"/>
    </xf>
    <xf numFmtId="4" fontId="13" fillId="0" borderId="0" xfId="2" applyNumberFormat="1" applyFont="1" applyBorder="1" applyAlignment="1">
      <alignment vertical="center" wrapText="1"/>
    </xf>
    <xf numFmtId="172" fontId="2" fillId="0" borderId="2" xfId="2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/>
    </xf>
    <xf numFmtId="0" fontId="9" fillId="0" borderId="0" xfId="0" applyFont="1" applyAlignment="1"/>
    <xf numFmtId="172" fontId="13" fillId="0" borderId="0" xfId="2" applyNumberFormat="1" applyFont="1" applyFill="1" applyBorder="1" applyAlignment="1">
      <alignment vertical="center" wrapText="1"/>
    </xf>
    <xf numFmtId="2" fontId="2" fillId="0" borderId="0" xfId="0" applyNumberFormat="1" applyFont="1" applyFill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0" fontId="3" fillId="0" borderId="0" xfId="0" applyFont="1"/>
    <xf numFmtId="2" fontId="2" fillId="0" borderId="0" xfId="2" applyNumberFormat="1" applyFont="1" applyBorder="1" applyAlignment="1">
      <alignment vertical="center" wrapText="1"/>
    </xf>
    <xf numFmtId="174" fontId="2" fillId="0" borderId="0" xfId="2" applyNumberFormat="1" applyFont="1" applyBorder="1" applyAlignment="1">
      <alignment vertical="center" wrapText="1"/>
    </xf>
    <xf numFmtId="2" fontId="9" fillId="0" borderId="0" xfId="0" applyNumberFormat="1" applyFont="1"/>
    <xf numFmtId="174" fontId="9" fillId="0" borderId="0" xfId="0" applyNumberFormat="1" applyFont="1"/>
    <xf numFmtId="2" fontId="9" fillId="0" borderId="0" xfId="0" applyNumberFormat="1" applyFont="1" applyBorder="1"/>
    <xf numFmtId="172" fontId="12" fillId="2" borderId="1" xfId="0" applyNumberFormat="1" applyFont="1" applyFill="1" applyBorder="1" applyAlignment="1">
      <alignment horizontal="center" vertical="center"/>
    </xf>
    <xf numFmtId="3" fontId="2" fillId="0" borderId="2" xfId="2" applyNumberFormat="1" applyFont="1" applyFill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16" fillId="0" borderId="0" xfId="0" applyFont="1"/>
    <xf numFmtId="4" fontId="12" fillId="2" borderId="0" xfId="0" applyNumberFormat="1" applyFont="1" applyFill="1" applyBorder="1" applyAlignment="1">
      <alignment horizontal="left" wrapText="1"/>
    </xf>
    <xf numFmtId="0" fontId="17" fillId="0" borderId="0" xfId="0" applyFont="1" applyAlignment="1">
      <alignment horizontal="left" vertical="center"/>
    </xf>
    <xf numFmtId="0" fontId="2" fillId="0" borderId="0" xfId="2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4" fontId="2" fillId="0" borderId="2" xfId="2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 wrapText="1"/>
    </xf>
    <xf numFmtId="4" fontId="9" fillId="0" borderId="0" xfId="0" applyNumberFormat="1" applyFont="1" applyBorder="1"/>
    <xf numFmtId="0" fontId="2" fillId="3" borderId="5" xfId="0" applyFont="1" applyFill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Fill="1" applyBorder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2" fontId="9" fillId="0" borderId="0" xfId="0" applyNumberFormat="1" applyFont="1" applyFill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0" fontId="12" fillId="0" borderId="0" xfId="0" applyFont="1" applyAlignment="1">
      <alignment horizontal="justify" vertical="center"/>
    </xf>
    <xf numFmtId="0" fontId="12" fillId="0" borderId="0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5" fillId="2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4" fontId="2" fillId="0" borderId="1" xfId="2" applyNumberFormat="1" applyFont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73" fontId="2" fillId="0" borderId="1" xfId="0" applyNumberFormat="1" applyFont="1" applyFill="1" applyBorder="1" applyAlignment="1">
      <alignment horizontal="center" vertical="center" wrapText="1"/>
    </xf>
    <xf numFmtId="173" fontId="1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/>
    <xf numFmtId="0" fontId="12" fillId="0" borderId="1" xfId="0" applyNumberFormat="1" applyFont="1" applyFill="1" applyBorder="1" applyAlignment="1">
      <alignment horizontal="center" vertical="center"/>
    </xf>
    <xf numFmtId="0" fontId="18" fillId="0" borderId="0" xfId="0" applyFont="1"/>
    <xf numFmtId="2" fontId="2" fillId="0" borderId="3" xfId="3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12" fillId="0" borderId="3" xfId="0" applyFont="1" applyBorder="1" applyAlignment="1">
      <alignment horizontal="center" vertical="justify" wrapText="1"/>
    </xf>
    <xf numFmtId="0" fontId="2" fillId="0" borderId="4" xfId="0" quotePrefix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3" applyFont="1" applyBorder="1" applyAlignment="1">
      <alignment horizontal="center" vertical="top" wrapText="1"/>
    </xf>
    <xf numFmtId="0" fontId="12" fillId="0" borderId="1" xfId="0" applyFont="1" applyBorder="1" applyAlignment="1">
      <alignment vertical="center" wrapText="1"/>
    </xf>
    <xf numFmtId="4" fontId="12" fillId="2" borderId="0" xfId="0" applyNumberFormat="1" applyFont="1" applyFill="1" applyBorder="1" applyAlignment="1">
      <alignment horizontal="left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2" fillId="0" borderId="1" xfId="2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4" fontId="9" fillId="0" borderId="7" xfId="0" applyNumberFormat="1" applyFont="1" applyBorder="1" applyAlignment="1">
      <alignment horizontal="center" vertical="center" wrapText="1"/>
    </xf>
    <xf numFmtId="4" fontId="9" fillId="0" borderId="8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0" fontId="2" fillId="0" borderId="4" xfId="3" applyFont="1" applyBorder="1" applyAlignment="1">
      <alignment horizontal="center"/>
    </xf>
    <xf numFmtId="0" fontId="2" fillId="0" borderId="2" xfId="2" applyFont="1" applyBorder="1" applyAlignment="1">
      <alignment horizontal="center" vertical="center" wrapText="1"/>
    </xf>
    <xf numFmtId="0" fontId="2" fillId="0" borderId="5" xfId="2" applyFont="1" applyBorder="1" applyAlignment="1">
      <alignment horizontal="center" vertical="center" wrapText="1"/>
    </xf>
    <xf numFmtId="0" fontId="2" fillId="0" borderId="6" xfId="2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/>
    </xf>
    <xf numFmtId="49" fontId="2" fillId="0" borderId="4" xfId="3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2" fillId="0" borderId="1" xfId="2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wrapText="1"/>
    </xf>
    <xf numFmtId="0" fontId="9" fillId="0" borderId="9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left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2" fillId="0" borderId="2" xfId="2" applyFont="1" applyBorder="1" applyAlignment="1">
      <alignment horizontal="left" vertical="center" wrapText="1"/>
    </xf>
    <xf numFmtId="0" fontId="2" fillId="0" borderId="5" xfId="2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7" fillId="0" borderId="1" xfId="2" applyFont="1" applyBorder="1" applyAlignment="1">
      <alignment horizontal="left" vertical="center" wrapText="1"/>
    </xf>
    <xf numFmtId="2" fontId="2" fillId="0" borderId="0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wrapText="1"/>
    </xf>
    <xf numFmtId="0" fontId="7" fillId="0" borderId="2" xfId="2" applyFont="1" applyBorder="1" applyAlignment="1">
      <alignment horizontal="left" vertical="center" wrapText="1"/>
    </xf>
    <xf numFmtId="0" fontId="7" fillId="0" borderId="5" xfId="2" applyFont="1" applyBorder="1" applyAlignment="1">
      <alignment horizontal="left" vertical="center" wrapText="1"/>
    </xf>
    <xf numFmtId="0" fontId="7" fillId="0" borderId="6" xfId="2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4" fontId="9" fillId="0" borderId="7" xfId="0" applyNumberFormat="1" applyFont="1" applyBorder="1" applyAlignment="1">
      <alignment horizontal="center" vertical="center"/>
    </xf>
    <xf numFmtId="4" fontId="9" fillId="0" borderId="8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/>
    </xf>
    <xf numFmtId="0" fontId="2" fillId="0" borderId="0" xfId="3" applyFont="1" applyFill="1" applyBorder="1" applyAlignment="1" applyProtection="1">
      <alignment horizontal="left" wrapText="1"/>
    </xf>
    <xf numFmtId="0" fontId="2" fillId="0" borderId="1" xfId="2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2" fillId="0" borderId="2" xfId="2" applyFont="1" applyBorder="1" applyAlignment="1">
      <alignment vertical="center" wrapText="1"/>
    </xf>
    <xf numFmtId="0" fontId="2" fillId="0" borderId="5" xfId="2" applyFont="1" applyBorder="1" applyAlignment="1">
      <alignment vertical="center" wrapText="1"/>
    </xf>
    <xf numFmtId="0" fontId="2" fillId="0" borderId="6" xfId="2" applyFont="1" applyBorder="1" applyAlignment="1">
      <alignment vertical="center" wrapText="1"/>
    </xf>
    <xf numFmtId="0" fontId="2" fillId="2" borderId="1" xfId="2" applyFont="1" applyFill="1" applyBorder="1" applyAlignment="1">
      <alignment horizontal="left" vertical="center" wrapText="1"/>
    </xf>
    <xf numFmtId="0" fontId="2" fillId="0" borderId="6" xfId="2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5" fillId="0" borderId="5" xfId="0" applyFont="1" applyBorder="1" applyAlignment="1">
      <alignment vertical="center" wrapText="1"/>
    </xf>
    <xf numFmtId="0" fontId="15" fillId="2" borderId="2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2" fontId="2" fillId="3" borderId="2" xfId="0" applyNumberFormat="1" applyFont="1" applyFill="1" applyBorder="1" applyAlignment="1">
      <alignment vertical="center" wrapText="1"/>
    </xf>
    <xf numFmtId="2" fontId="2" fillId="3" borderId="5" xfId="0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</cellXfs>
  <cellStyles count="4">
    <cellStyle name="Звичайний" xfId="0" builtinId="0"/>
    <cellStyle name="Обычный_Лист1" xfId="1"/>
    <cellStyle name="Обычный_Паспорт_Звіт 2012 остання сесія 2" xfId="2"/>
    <cellStyle name="Обычный_Шаблон паспорта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57"/>
  <sheetViews>
    <sheetView tabSelected="1" view="pageBreakPreview" zoomScaleNormal="100" zoomScaleSheetLayoutView="100" workbookViewId="0">
      <selection activeCell="U61" sqref="U61"/>
    </sheetView>
  </sheetViews>
  <sheetFormatPr defaultRowHeight="15" x14ac:dyDescent="0.25"/>
  <cols>
    <col min="1" max="1" width="4.85546875" style="4" customWidth="1"/>
    <col min="2" max="2" width="11.7109375" style="4" customWidth="1"/>
    <col min="3" max="3" width="10.28515625" style="4" customWidth="1"/>
    <col min="4" max="4" width="12.42578125" style="4" customWidth="1"/>
    <col min="5" max="5" width="13.7109375" style="4" customWidth="1"/>
    <col min="6" max="6" width="5.28515625" style="4" hidden="1" customWidth="1"/>
    <col min="7" max="7" width="13" style="4" customWidth="1"/>
    <col min="8" max="8" width="12.7109375" style="4" customWidth="1"/>
    <col min="9" max="9" width="15.140625" style="4" customWidth="1"/>
    <col min="10" max="10" width="14" style="4" customWidth="1"/>
    <col min="11" max="11" width="14.140625" style="4" customWidth="1"/>
    <col min="12" max="13" width="13.85546875" style="4" customWidth="1"/>
    <col min="14" max="15" width="14" style="4" customWidth="1"/>
    <col min="16" max="16" width="15.42578125" style="4" customWidth="1"/>
    <col min="17" max="17" width="15" style="4" customWidth="1"/>
    <col min="18" max="18" width="15.42578125" style="4" customWidth="1"/>
    <col min="19" max="19" width="9.7109375" style="4" customWidth="1"/>
    <col min="20" max="20" width="11.140625" style="4" customWidth="1"/>
    <col min="21" max="21" width="10.7109375" style="4" customWidth="1"/>
    <col min="22" max="16384" width="9.140625" style="4"/>
  </cols>
  <sheetData>
    <row r="1" spans="1:18" x14ac:dyDescent="0.25">
      <c r="O1" s="1" t="s">
        <v>7</v>
      </c>
    </row>
    <row r="2" spans="1:18" x14ac:dyDescent="0.25">
      <c r="O2" s="1" t="s">
        <v>4</v>
      </c>
    </row>
    <row r="3" spans="1:18" x14ac:dyDescent="0.25">
      <c r="O3" s="1" t="s">
        <v>5</v>
      </c>
    </row>
    <row r="4" spans="1:18" x14ac:dyDescent="0.25">
      <c r="O4" s="2" t="s">
        <v>6</v>
      </c>
    </row>
    <row r="5" spans="1:18" x14ac:dyDescent="0.25">
      <c r="O5" s="2" t="s">
        <v>78</v>
      </c>
    </row>
    <row r="7" spans="1:18" ht="6.75" customHeight="1" x14ac:dyDescent="0.25"/>
    <row r="8" spans="1:18" ht="9.75" customHeight="1" x14ac:dyDescent="0.25"/>
    <row r="9" spans="1:18" ht="15.75" x14ac:dyDescent="0.25">
      <c r="I9" s="176" t="s">
        <v>3</v>
      </c>
      <c r="J9" s="176"/>
      <c r="K9" s="176"/>
      <c r="L9" s="176"/>
      <c r="M9" s="176"/>
      <c r="N9" s="176"/>
    </row>
    <row r="10" spans="1:18" ht="15.75" x14ac:dyDescent="0.25">
      <c r="I10" s="176" t="s">
        <v>80</v>
      </c>
      <c r="J10" s="176"/>
      <c r="K10" s="176"/>
      <c r="L10" s="176"/>
      <c r="M10" s="176"/>
      <c r="N10" s="176"/>
    </row>
    <row r="11" spans="1:18" ht="9" customHeight="1" x14ac:dyDescent="0.25">
      <c r="P11" s="8"/>
      <c r="Q11" s="8"/>
      <c r="R11" s="8"/>
    </row>
    <row r="12" spans="1:18" x14ac:dyDescent="0.25">
      <c r="P12" s="8"/>
      <c r="Q12" s="8"/>
      <c r="R12" s="8"/>
    </row>
    <row r="13" spans="1:18" ht="18.75" customHeight="1" x14ac:dyDescent="0.25">
      <c r="A13" s="70" t="s">
        <v>0</v>
      </c>
      <c r="B13" s="170">
        <v>1400000</v>
      </c>
      <c r="C13" s="170"/>
      <c r="D13" s="52"/>
      <c r="E13" s="52"/>
      <c r="F13" s="50"/>
      <c r="G13" s="170" t="s">
        <v>72</v>
      </c>
      <c r="H13" s="170"/>
      <c r="I13" s="170"/>
      <c r="J13" s="170"/>
      <c r="K13" s="170"/>
      <c r="L13" s="170"/>
      <c r="M13" s="170"/>
      <c r="N13" s="170"/>
      <c r="P13" s="8"/>
      <c r="Q13" s="154" t="s">
        <v>59</v>
      </c>
      <c r="R13" s="154"/>
    </row>
    <row r="14" spans="1:18" ht="53.25" customHeight="1" x14ac:dyDescent="0.25">
      <c r="A14" s="70"/>
      <c r="B14" s="159" t="s">
        <v>44</v>
      </c>
      <c r="C14" s="159"/>
      <c r="D14" s="55"/>
      <c r="E14" s="24"/>
      <c r="F14" s="49"/>
      <c r="G14" s="156" t="s">
        <v>62</v>
      </c>
      <c r="H14" s="156"/>
      <c r="I14" s="156"/>
      <c r="J14" s="156"/>
      <c r="K14" s="156"/>
      <c r="L14" s="156"/>
      <c r="M14" s="156"/>
      <c r="N14" s="156"/>
      <c r="P14" s="8"/>
      <c r="Q14" s="155" t="s">
        <v>60</v>
      </c>
      <c r="R14" s="155"/>
    </row>
    <row r="15" spans="1:18" ht="15.75" x14ac:dyDescent="0.25">
      <c r="A15" s="70"/>
      <c r="B15" s="5"/>
      <c r="D15" s="8"/>
      <c r="E15" s="8"/>
      <c r="P15" s="8"/>
      <c r="Q15" s="74"/>
      <c r="R15" s="74"/>
    </row>
    <row r="16" spans="1:18" ht="18.75" customHeight="1" x14ac:dyDescent="0.25">
      <c r="A16" s="70" t="s">
        <v>1</v>
      </c>
      <c r="B16" s="170">
        <v>1410000</v>
      </c>
      <c r="C16" s="170"/>
      <c r="D16" s="52"/>
      <c r="E16" s="53"/>
      <c r="F16" s="51"/>
      <c r="G16" s="170" t="s">
        <v>72</v>
      </c>
      <c r="H16" s="170"/>
      <c r="I16" s="170"/>
      <c r="J16" s="170"/>
      <c r="K16" s="170"/>
      <c r="L16" s="170"/>
      <c r="M16" s="170"/>
      <c r="N16" s="170"/>
      <c r="P16" s="8"/>
      <c r="Q16" s="154" t="s">
        <v>59</v>
      </c>
      <c r="R16" s="154"/>
    </row>
    <row r="17" spans="1:26" ht="54" customHeight="1" x14ac:dyDescent="0.25">
      <c r="A17" s="70"/>
      <c r="B17" s="159" t="s">
        <v>44</v>
      </c>
      <c r="C17" s="159"/>
      <c r="D17" s="55"/>
      <c r="E17" s="24"/>
      <c r="F17" s="49"/>
      <c r="G17" s="156" t="s">
        <v>42</v>
      </c>
      <c r="H17" s="156"/>
      <c r="I17" s="156"/>
      <c r="J17" s="156"/>
      <c r="K17" s="156"/>
      <c r="L17" s="156"/>
      <c r="M17" s="156"/>
      <c r="N17" s="156"/>
      <c r="P17" s="8"/>
      <c r="Q17" s="155" t="s">
        <v>60</v>
      </c>
      <c r="R17" s="155"/>
    </row>
    <row r="18" spans="1:26" ht="15.75" x14ac:dyDescent="0.25">
      <c r="A18" s="70"/>
      <c r="B18" s="5"/>
      <c r="P18" s="8"/>
      <c r="Q18" s="74"/>
      <c r="R18" s="74"/>
    </row>
    <row r="19" spans="1:26" ht="36" customHeight="1" x14ac:dyDescent="0.25">
      <c r="A19" s="70" t="s">
        <v>2</v>
      </c>
      <c r="B19" s="170">
        <v>1417461</v>
      </c>
      <c r="C19" s="170"/>
      <c r="D19" s="52"/>
      <c r="E19" s="218">
        <v>7461</v>
      </c>
      <c r="F19" s="218"/>
      <c r="G19" s="218"/>
      <c r="H19" s="174" t="s">
        <v>37</v>
      </c>
      <c r="I19" s="174"/>
      <c r="J19" s="69"/>
      <c r="K19" s="175" t="s">
        <v>69</v>
      </c>
      <c r="L19" s="175"/>
      <c r="M19" s="175"/>
      <c r="N19" s="175"/>
      <c r="O19" s="175"/>
      <c r="P19" s="8"/>
      <c r="Q19" s="157" t="s">
        <v>73</v>
      </c>
      <c r="R19" s="158"/>
    </row>
    <row r="20" spans="1:26" ht="60.75" customHeight="1" x14ac:dyDescent="0.25">
      <c r="A20" s="70"/>
      <c r="B20" s="159" t="s">
        <v>44</v>
      </c>
      <c r="C20" s="159"/>
      <c r="D20" s="23"/>
      <c r="E20" s="169" t="s">
        <v>45</v>
      </c>
      <c r="F20" s="169"/>
      <c r="G20" s="169"/>
      <c r="H20" s="159" t="s">
        <v>46</v>
      </c>
      <c r="I20" s="159"/>
      <c r="J20" s="68"/>
      <c r="K20" s="153" t="s">
        <v>63</v>
      </c>
      <c r="L20" s="153"/>
      <c r="M20" s="153"/>
      <c r="N20" s="153"/>
      <c r="O20" s="153"/>
      <c r="P20" s="8"/>
      <c r="Q20" s="155" t="s">
        <v>61</v>
      </c>
      <c r="R20" s="155"/>
    </row>
    <row r="21" spans="1:26" ht="15.75" x14ac:dyDescent="0.25">
      <c r="A21" s="70"/>
      <c r="P21" s="8"/>
      <c r="Q21" s="8"/>
      <c r="R21" s="8"/>
    </row>
    <row r="22" spans="1:26" ht="18.75" customHeight="1" x14ac:dyDescent="0.25">
      <c r="A22" s="72" t="s">
        <v>48</v>
      </c>
      <c r="B22" s="219" t="s">
        <v>49</v>
      </c>
      <c r="C22" s="219"/>
      <c r="D22" s="219"/>
      <c r="E22" s="219"/>
      <c r="F22" s="219"/>
      <c r="G22" s="219"/>
      <c r="H22" s="219"/>
      <c r="I22" s="219"/>
      <c r="J22" s="219"/>
      <c r="K22" s="219"/>
      <c r="L22" s="219"/>
      <c r="M22" s="219"/>
      <c r="N22" s="219"/>
      <c r="O22" s="219"/>
      <c r="P22" s="219"/>
      <c r="Q22" s="219"/>
      <c r="R22" s="219"/>
    </row>
    <row r="23" spans="1:26" x14ac:dyDescent="0.25">
      <c r="A23" s="73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</row>
    <row r="24" spans="1:26" ht="18" customHeight="1" x14ac:dyDescent="0.25">
      <c r="A24" s="75"/>
      <c r="B24" s="76" t="s">
        <v>15</v>
      </c>
      <c r="C24" s="220" t="s">
        <v>50</v>
      </c>
      <c r="D24" s="220"/>
      <c r="E24" s="220"/>
      <c r="F24" s="220"/>
      <c r="G24" s="220"/>
      <c r="H24" s="220"/>
      <c r="I24" s="220"/>
      <c r="J24" s="220"/>
      <c r="K24" s="220"/>
      <c r="L24" s="220"/>
      <c r="M24" s="220"/>
      <c r="N24" s="220"/>
      <c r="O24" s="220"/>
      <c r="P24" s="43"/>
      <c r="Q24" s="43"/>
      <c r="R24" s="43"/>
    </row>
    <row r="25" spans="1:26" ht="18" customHeight="1" x14ac:dyDescent="0.25">
      <c r="A25" s="75"/>
      <c r="B25" s="76">
        <v>1</v>
      </c>
      <c r="C25" s="165" t="s">
        <v>67</v>
      </c>
      <c r="D25" s="165"/>
      <c r="E25" s="165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43"/>
      <c r="Q25" s="43"/>
      <c r="R25" s="43"/>
    </row>
    <row r="26" spans="1:26" ht="12" customHeight="1" x14ac:dyDescent="0.25">
      <c r="A26" s="77"/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41"/>
      <c r="T26" s="41"/>
      <c r="U26" s="41"/>
      <c r="V26" s="41"/>
      <c r="W26" s="41"/>
      <c r="X26" s="41"/>
      <c r="Y26" s="41"/>
    </row>
    <row r="27" spans="1:26" ht="18" customHeight="1" x14ac:dyDescent="0.25">
      <c r="A27" s="72" t="s">
        <v>51</v>
      </c>
      <c r="B27" s="79" t="s">
        <v>52</v>
      </c>
      <c r="C27" s="79"/>
      <c r="D27" s="79"/>
      <c r="E27" s="74"/>
      <c r="F27" s="170" t="s">
        <v>68</v>
      </c>
      <c r="G27" s="170"/>
      <c r="H27" s="170"/>
      <c r="I27" s="170"/>
      <c r="J27" s="170"/>
      <c r="K27" s="170"/>
      <c r="L27" s="170"/>
      <c r="M27" s="170"/>
      <c r="N27" s="170"/>
      <c r="O27" s="54"/>
      <c r="P27" s="54"/>
      <c r="Q27" s="54"/>
      <c r="R27" s="54"/>
      <c r="S27" s="40"/>
      <c r="T27" s="40"/>
      <c r="U27" s="40"/>
      <c r="V27" s="40"/>
      <c r="W27" s="40"/>
      <c r="X27" s="40"/>
      <c r="Y27" s="40"/>
      <c r="Z27" s="8"/>
    </row>
    <row r="28" spans="1:26" ht="7.5" customHeight="1" x14ac:dyDescent="0.25">
      <c r="A28" s="73"/>
      <c r="B28" s="74"/>
      <c r="C28" s="74"/>
      <c r="D28" s="74"/>
      <c r="E28" s="74"/>
      <c r="F28" s="80"/>
      <c r="G28" s="54"/>
      <c r="H28" s="54"/>
      <c r="I28" s="54"/>
      <c r="J28" s="54"/>
      <c r="K28" s="54"/>
      <c r="L28" s="54"/>
      <c r="M28" s="42"/>
      <c r="N28" s="54"/>
      <c r="O28" s="54"/>
      <c r="P28" s="54"/>
      <c r="Q28" s="54"/>
      <c r="R28" s="54"/>
      <c r="S28" s="43"/>
      <c r="T28" s="43"/>
      <c r="U28" s="43"/>
      <c r="V28" s="43"/>
      <c r="W28" s="43"/>
      <c r="X28" s="43"/>
      <c r="Y28" s="43"/>
      <c r="Z28" s="8"/>
    </row>
    <row r="29" spans="1:26" ht="18.75" customHeight="1" x14ac:dyDescent="0.25">
      <c r="A29" s="81" t="s">
        <v>13</v>
      </c>
      <c r="B29" s="3" t="s">
        <v>53</v>
      </c>
      <c r="C29" s="82"/>
      <c r="D29" s="3"/>
      <c r="E29" s="3"/>
      <c r="F29" s="3"/>
      <c r="G29" s="3"/>
      <c r="H29" s="3"/>
      <c r="I29" s="3"/>
      <c r="J29" s="3"/>
      <c r="K29" s="3"/>
      <c r="L29" s="3"/>
      <c r="M29" s="74"/>
      <c r="N29" s="74"/>
      <c r="O29" s="74"/>
      <c r="P29" s="74"/>
      <c r="Q29" s="74"/>
      <c r="R29" s="74"/>
      <c r="S29" s="43"/>
      <c r="T29" s="43"/>
      <c r="U29" s="43"/>
      <c r="V29" s="43"/>
      <c r="W29" s="43"/>
      <c r="X29" s="43"/>
      <c r="Y29" s="43"/>
      <c r="Z29" s="8"/>
    </row>
    <row r="30" spans="1:26" ht="15.75" customHeight="1" x14ac:dyDescent="0.25">
      <c r="A30" s="73"/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8"/>
      <c r="T30" s="8"/>
      <c r="U30" s="8"/>
      <c r="V30" s="8"/>
      <c r="W30" s="8"/>
      <c r="X30" s="8"/>
      <c r="Y30" s="8"/>
      <c r="Z30" s="8"/>
    </row>
    <row r="31" spans="1:26" ht="18" customHeight="1" x14ac:dyDescent="0.25">
      <c r="A31" s="75"/>
      <c r="B31" s="76" t="s">
        <v>15</v>
      </c>
      <c r="C31" s="171" t="s">
        <v>54</v>
      </c>
      <c r="D31" s="172"/>
      <c r="E31" s="172"/>
      <c r="F31" s="172"/>
      <c r="G31" s="172"/>
      <c r="H31" s="172"/>
      <c r="I31" s="172"/>
      <c r="J31" s="172"/>
      <c r="K31" s="172"/>
      <c r="L31" s="172"/>
      <c r="M31" s="172"/>
      <c r="N31" s="172"/>
      <c r="O31" s="173"/>
      <c r="P31" s="43"/>
      <c r="Q31" s="43"/>
      <c r="R31" s="43"/>
      <c r="S31" s="8"/>
      <c r="T31" s="8"/>
      <c r="U31" s="8"/>
      <c r="W31" s="8"/>
      <c r="X31" s="8"/>
      <c r="Y31" s="8"/>
      <c r="Z31" s="8"/>
    </row>
    <row r="32" spans="1:26" ht="18" customHeight="1" x14ac:dyDescent="0.25">
      <c r="A32" s="75"/>
      <c r="B32" s="76">
        <v>1</v>
      </c>
      <c r="C32" s="165" t="s">
        <v>83</v>
      </c>
      <c r="D32" s="165"/>
      <c r="E32" s="165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43"/>
      <c r="Q32" s="43"/>
      <c r="R32" s="43"/>
      <c r="S32" s="8"/>
      <c r="T32" s="8"/>
      <c r="U32" s="8"/>
      <c r="V32" s="8"/>
      <c r="W32" s="8"/>
      <c r="X32" s="8"/>
      <c r="Y32" s="8"/>
      <c r="Z32" s="8"/>
    </row>
    <row r="33" spans="1:26" ht="18" customHeight="1" x14ac:dyDescent="0.25">
      <c r="A33" s="75"/>
      <c r="B33" s="76">
        <v>2</v>
      </c>
      <c r="C33" s="165" t="s">
        <v>84</v>
      </c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43"/>
      <c r="Q33" s="43"/>
      <c r="R33" s="43"/>
      <c r="S33" s="8"/>
      <c r="T33" s="8"/>
      <c r="U33" s="8"/>
      <c r="V33" s="8"/>
      <c r="W33" s="8"/>
      <c r="X33" s="8"/>
      <c r="Y33" s="8"/>
      <c r="Z33" s="8"/>
    </row>
    <row r="34" spans="1:26" ht="18" customHeight="1" x14ac:dyDescent="0.25">
      <c r="A34" s="75"/>
      <c r="B34" s="76">
        <v>3</v>
      </c>
      <c r="C34" s="165" t="s">
        <v>97</v>
      </c>
      <c r="D34" s="165"/>
      <c r="E34" s="165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43"/>
      <c r="Q34" s="43"/>
      <c r="R34" s="43"/>
      <c r="S34" s="8"/>
      <c r="T34" s="8"/>
      <c r="U34" s="8"/>
      <c r="V34" s="8"/>
      <c r="W34" s="8"/>
      <c r="X34" s="8"/>
      <c r="Y34" s="8"/>
      <c r="Z34" s="8"/>
    </row>
    <row r="35" spans="1:26" ht="11.25" customHeight="1" x14ac:dyDescent="0.25">
      <c r="A35" s="7"/>
      <c r="S35" s="42"/>
      <c r="T35" s="42"/>
      <c r="U35" s="42"/>
      <c r="V35" s="42"/>
      <c r="W35" s="42"/>
      <c r="X35" s="42"/>
      <c r="Y35" s="42"/>
      <c r="Z35" s="8"/>
    </row>
    <row r="36" spans="1:26" ht="18" customHeight="1" x14ac:dyDescent="0.25">
      <c r="A36" s="83" t="s">
        <v>16</v>
      </c>
      <c r="B36" s="32" t="s">
        <v>55</v>
      </c>
    </row>
    <row r="37" spans="1:26" ht="15.75" customHeight="1" x14ac:dyDescent="0.25">
      <c r="A37" s="106" t="s">
        <v>79</v>
      </c>
      <c r="B37" s="3"/>
    </row>
    <row r="38" spans="1:26" ht="15.75" customHeight="1" x14ac:dyDescent="0.25">
      <c r="A38" s="70"/>
      <c r="B38" s="3"/>
      <c r="R38" s="4" t="s">
        <v>56</v>
      </c>
    </row>
    <row r="39" spans="1:26" ht="25.5" customHeight="1" x14ac:dyDescent="0.25">
      <c r="A39" s="206" t="s">
        <v>15</v>
      </c>
      <c r="B39" s="181" t="s">
        <v>96</v>
      </c>
      <c r="C39" s="182"/>
      <c r="D39" s="182"/>
      <c r="E39" s="182"/>
      <c r="F39" s="182"/>
      <c r="G39" s="182"/>
      <c r="H39" s="182"/>
      <c r="I39" s="183"/>
      <c r="J39" s="162" t="s">
        <v>11</v>
      </c>
      <c r="K39" s="163"/>
      <c r="L39" s="164"/>
      <c r="M39" s="162" t="s">
        <v>47</v>
      </c>
      <c r="N39" s="163"/>
      <c r="O39" s="164"/>
      <c r="P39" s="162" t="s">
        <v>12</v>
      </c>
      <c r="Q39" s="163"/>
      <c r="R39" s="164"/>
      <c r="S39" s="8"/>
    </row>
    <row r="40" spans="1:26" ht="36" customHeight="1" x14ac:dyDescent="0.25">
      <c r="A40" s="207"/>
      <c r="B40" s="184"/>
      <c r="C40" s="185"/>
      <c r="D40" s="185"/>
      <c r="E40" s="185"/>
      <c r="F40" s="185"/>
      <c r="G40" s="185"/>
      <c r="H40" s="185"/>
      <c r="I40" s="186"/>
      <c r="J40" s="6" t="s">
        <v>8</v>
      </c>
      <c r="K40" s="6" t="s">
        <v>9</v>
      </c>
      <c r="L40" s="6" t="s">
        <v>10</v>
      </c>
      <c r="M40" s="6" t="s">
        <v>8</v>
      </c>
      <c r="N40" s="14" t="s">
        <v>9</v>
      </c>
      <c r="O40" s="6" t="s">
        <v>10</v>
      </c>
      <c r="P40" s="6" t="s">
        <v>8</v>
      </c>
      <c r="Q40" s="6" t="s">
        <v>9</v>
      </c>
      <c r="R40" s="6" t="s">
        <v>10</v>
      </c>
      <c r="S40" s="8"/>
      <c r="U40" s="8"/>
      <c r="V40" s="8"/>
      <c r="W40" s="8"/>
    </row>
    <row r="41" spans="1:26" x14ac:dyDescent="0.25">
      <c r="A41" s="12">
        <v>1</v>
      </c>
      <c r="B41" s="166">
        <v>2</v>
      </c>
      <c r="C41" s="166"/>
      <c r="D41" s="166"/>
      <c r="E41" s="166"/>
      <c r="F41" s="166"/>
      <c r="G41" s="166"/>
      <c r="H41" s="166"/>
      <c r="I41" s="166"/>
      <c r="J41" s="6">
        <v>3</v>
      </c>
      <c r="K41" s="6">
        <v>4</v>
      </c>
      <c r="L41" s="6">
        <v>5</v>
      </c>
      <c r="M41" s="6">
        <v>6</v>
      </c>
      <c r="N41" s="6">
        <v>7</v>
      </c>
      <c r="O41" s="6">
        <v>8</v>
      </c>
      <c r="P41" s="6">
        <v>9</v>
      </c>
      <c r="Q41" s="6">
        <v>10</v>
      </c>
      <c r="R41" s="6">
        <v>11</v>
      </c>
      <c r="S41" s="9"/>
      <c r="U41" s="8"/>
      <c r="V41" s="8"/>
      <c r="W41" s="8"/>
    </row>
    <row r="42" spans="1:26" ht="36" customHeight="1" x14ac:dyDescent="0.25">
      <c r="A42" s="26">
        <v>1</v>
      </c>
      <c r="B42" s="160" t="s">
        <v>85</v>
      </c>
      <c r="C42" s="160"/>
      <c r="D42" s="160"/>
      <c r="E42" s="160"/>
      <c r="F42" s="160"/>
      <c r="G42" s="160"/>
      <c r="H42" s="160"/>
      <c r="I42" s="160"/>
      <c r="J42" s="138">
        <f>J71</f>
        <v>44890500</v>
      </c>
      <c r="K42" s="134"/>
      <c r="L42" s="134">
        <f>J42</f>
        <v>44890500</v>
      </c>
      <c r="M42" s="134">
        <f>M71</f>
        <v>11981692.899999999</v>
      </c>
      <c r="N42" s="134"/>
      <c r="O42" s="134">
        <f>M42</f>
        <v>11981692.899999999</v>
      </c>
      <c r="P42" s="134">
        <f>M42-J42</f>
        <v>-32908807.100000001</v>
      </c>
      <c r="Q42" s="134"/>
      <c r="R42" s="134">
        <f>P42</f>
        <v>-32908807.100000001</v>
      </c>
      <c r="S42" s="9"/>
      <c r="U42" s="85"/>
      <c r="V42" s="8"/>
      <c r="W42" s="8"/>
    </row>
    <row r="43" spans="1:26" ht="20.100000000000001" customHeight="1" x14ac:dyDescent="0.25">
      <c r="A43" s="26">
        <v>2</v>
      </c>
      <c r="B43" s="165" t="s">
        <v>35</v>
      </c>
      <c r="C43" s="165"/>
      <c r="D43" s="165"/>
      <c r="E43" s="165"/>
      <c r="F43" s="165"/>
      <c r="G43" s="165"/>
      <c r="H43" s="165"/>
      <c r="I43" s="165"/>
      <c r="J43" s="134"/>
      <c r="K43" s="138">
        <f>K87</f>
        <v>23600000</v>
      </c>
      <c r="L43" s="134">
        <f>K43</f>
        <v>23600000</v>
      </c>
      <c r="M43" s="134"/>
      <c r="N43" s="134">
        <f>N87</f>
        <v>5519136.6699999999</v>
      </c>
      <c r="O43" s="134">
        <f>N43</f>
        <v>5519136.6699999999</v>
      </c>
      <c r="P43" s="134"/>
      <c r="Q43" s="134">
        <f>N43-K43</f>
        <v>-18080863.329999998</v>
      </c>
      <c r="R43" s="134">
        <f t="shared" ref="P43:R45" si="0">O43-L43</f>
        <v>-18080863.329999998</v>
      </c>
      <c r="S43" s="8"/>
      <c r="U43" s="86"/>
      <c r="V43" s="86"/>
      <c r="W43" s="8"/>
    </row>
    <row r="44" spans="1:26" s="20" customFormat="1" ht="20.25" customHeight="1" x14ac:dyDescent="0.2">
      <c r="A44" s="26">
        <v>3</v>
      </c>
      <c r="B44" s="165" t="s">
        <v>86</v>
      </c>
      <c r="C44" s="165"/>
      <c r="D44" s="165"/>
      <c r="E44" s="165"/>
      <c r="F44" s="165"/>
      <c r="G44" s="165"/>
      <c r="H44" s="165"/>
      <c r="I44" s="165"/>
      <c r="J44" s="137"/>
      <c r="K44" s="138">
        <f>K103</f>
        <v>1485270</v>
      </c>
      <c r="L44" s="134">
        <f>K44</f>
        <v>1485270</v>
      </c>
      <c r="M44" s="134"/>
      <c r="N44" s="134">
        <f>N103</f>
        <v>19323.199999999997</v>
      </c>
      <c r="O44" s="134">
        <f>N44</f>
        <v>19323.199999999997</v>
      </c>
      <c r="P44" s="134"/>
      <c r="Q44" s="134">
        <f>N44-K44</f>
        <v>-1465946.8</v>
      </c>
      <c r="R44" s="134">
        <f t="shared" si="0"/>
        <v>-1465946.8</v>
      </c>
      <c r="S44" s="22"/>
      <c r="U44" s="86"/>
      <c r="V44" s="86"/>
      <c r="W44" s="22"/>
    </row>
    <row r="45" spans="1:26" ht="19.5" customHeight="1" x14ac:dyDescent="0.25">
      <c r="A45" s="15"/>
      <c r="B45" s="208" t="s">
        <v>14</v>
      </c>
      <c r="C45" s="208"/>
      <c r="D45" s="208"/>
      <c r="E45" s="208"/>
      <c r="F45" s="208"/>
      <c r="G45" s="208"/>
      <c r="H45" s="208"/>
      <c r="I45" s="208"/>
      <c r="J45" s="134">
        <f>J42</f>
        <v>44890500</v>
      </c>
      <c r="K45" s="134">
        <f>SUM(K43:K44)</f>
        <v>25085270</v>
      </c>
      <c r="L45" s="134">
        <f>K45+J45</f>
        <v>69975770</v>
      </c>
      <c r="M45" s="134">
        <f>M42</f>
        <v>11981692.899999999</v>
      </c>
      <c r="N45" s="134">
        <f>SUM(N43:N44)</f>
        <v>5538459.8700000001</v>
      </c>
      <c r="O45" s="134">
        <f>N45+M45</f>
        <v>17520152.77</v>
      </c>
      <c r="P45" s="134">
        <f t="shared" si="0"/>
        <v>-32908807.100000001</v>
      </c>
      <c r="Q45" s="134">
        <f t="shared" si="0"/>
        <v>-19546810.129999999</v>
      </c>
      <c r="R45" s="134">
        <f>O45-L45</f>
        <v>-52455617.230000004</v>
      </c>
    </row>
    <row r="46" spans="1:26" ht="18.75" customHeight="1" x14ac:dyDescent="0.25">
      <c r="A46" s="8"/>
      <c r="B46" s="161"/>
      <c r="C46" s="161"/>
      <c r="D46" s="161"/>
      <c r="E46" s="161"/>
      <c r="F46" s="161"/>
      <c r="G46" s="161"/>
      <c r="H46" s="161"/>
      <c r="I46" s="161"/>
      <c r="J46" s="161"/>
      <c r="K46" s="161"/>
      <c r="L46" s="161"/>
      <c r="M46" s="161"/>
      <c r="N46" s="161"/>
      <c r="O46" s="161"/>
      <c r="P46" s="161"/>
      <c r="Q46" s="161"/>
      <c r="R46" s="161"/>
    </row>
    <row r="47" spans="1:26" ht="18.75" customHeight="1" x14ac:dyDescent="0.25">
      <c r="A47" s="108" t="s">
        <v>81</v>
      </c>
      <c r="B47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</row>
    <row r="48" spans="1:26" ht="11.25" customHeight="1" x14ac:dyDescent="0.25">
      <c r="A48" s="108"/>
      <c r="B48"/>
      <c r="C48" s="109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</row>
    <row r="49" spans="1:21" ht="18.75" customHeight="1" x14ac:dyDescent="0.25">
      <c r="B49" s="110" t="s">
        <v>15</v>
      </c>
      <c r="C49" s="221" t="s">
        <v>82</v>
      </c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3"/>
    </row>
    <row r="50" spans="1:21" ht="18.75" customHeight="1" x14ac:dyDescent="0.25">
      <c r="B50" s="110">
        <v>1</v>
      </c>
      <c r="C50" s="221">
        <v>2</v>
      </c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3"/>
    </row>
    <row r="51" spans="1:21" ht="55.5" customHeight="1" x14ac:dyDescent="0.25">
      <c r="B51" s="58">
        <v>1</v>
      </c>
      <c r="C51" s="196" t="s">
        <v>129</v>
      </c>
      <c r="D51" s="197"/>
      <c r="E51" s="197"/>
      <c r="F51" s="197"/>
      <c r="G51" s="197"/>
      <c r="H51" s="197"/>
      <c r="I51" s="197"/>
      <c r="J51" s="197"/>
      <c r="K51" s="197"/>
      <c r="L51" s="197"/>
      <c r="M51" s="197"/>
      <c r="N51" s="197"/>
      <c r="O51" s="197"/>
      <c r="P51" s="197"/>
      <c r="Q51" s="197"/>
      <c r="R51" s="228"/>
    </row>
    <row r="52" spans="1:21" ht="18.75" customHeight="1" x14ac:dyDescent="0.25">
      <c r="A52" s="8"/>
      <c r="B52" s="107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</row>
    <row r="53" spans="1:21" x14ac:dyDescent="0.25"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</row>
    <row r="54" spans="1:21" ht="18" customHeight="1" x14ac:dyDescent="0.25">
      <c r="A54" s="7" t="s">
        <v>57</v>
      </c>
      <c r="B54" s="3" t="s">
        <v>58</v>
      </c>
    </row>
    <row r="55" spans="1:21" ht="15.75" x14ac:dyDescent="0.25">
      <c r="B55" s="3"/>
      <c r="O55" s="4" t="s">
        <v>56</v>
      </c>
    </row>
    <row r="56" spans="1:21" ht="30.75" customHeight="1" x14ac:dyDescent="0.25">
      <c r="A56" s="206" t="s">
        <v>15</v>
      </c>
      <c r="B56" s="181" t="s">
        <v>17</v>
      </c>
      <c r="C56" s="182"/>
      <c r="D56" s="182"/>
      <c r="E56" s="182"/>
      <c r="F56" s="183"/>
      <c r="G56" s="166" t="s">
        <v>11</v>
      </c>
      <c r="H56" s="166"/>
      <c r="I56" s="166"/>
      <c r="J56" s="166" t="s">
        <v>47</v>
      </c>
      <c r="K56" s="166"/>
      <c r="L56" s="166"/>
      <c r="M56" s="166" t="s">
        <v>12</v>
      </c>
      <c r="N56" s="166"/>
      <c r="O56" s="166"/>
    </row>
    <row r="57" spans="1:21" ht="33" customHeight="1" x14ac:dyDescent="0.25">
      <c r="A57" s="207"/>
      <c r="B57" s="184"/>
      <c r="C57" s="185"/>
      <c r="D57" s="185"/>
      <c r="E57" s="185"/>
      <c r="F57" s="186"/>
      <c r="G57" s="6" t="s">
        <v>8</v>
      </c>
      <c r="H57" s="6" t="s">
        <v>9</v>
      </c>
      <c r="I57" s="6" t="s">
        <v>10</v>
      </c>
      <c r="J57" s="6" t="s">
        <v>8</v>
      </c>
      <c r="K57" s="14" t="s">
        <v>9</v>
      </c>
      <c r="L57" s="6" t="s">
        <v>10</v>
      </c>
      <c r="M57" s="6" t="s">
        <v>8</v>
      </c>
      <c r="N57" s="6" t="s">
        <v>9</v>
      </c>
      <c r="O57" s="6" t="s">
        <v>10</v>
      </c>
    </row>
    <row r="58" spans="1:21" ht="18" customHeight="1" x14ac:dyDescent="0.25">
      <c r="A58" s="12">
        <v>1</v>
      </c>
      <c r="B58" s="166">
        <v>2</v>
      </c>
      <c r="C58" s="166"/>
      <c r="D58" s="166"/>
      <c r="E58" s="166"/>
      <c r="F58" s="166"/>
      <c r="G58" s="6">
        <v>3</v>
      </c>
      <c r="H58" s="6">
        <v>4</v>
      </c>
      <c r="I58" s="6">
        <v>5</v>
      </c>
      <c r="J58" s="6">
        <v>6</v>
      </c>
      <c r="K58" s="14">
        <v>7</v>
      </c>
      <c r="L58" s="14">
        <v>8</v>
      </c>
      <c r="M58" s="6">
        <v>9</v>
      </c>
      <c r="N58" s="6">
        <v>10</v>
      </c>
      <c r="O58" s="6">
        <v>11</v>
      </c>
    </row>
    <row r="59" spans="1:21" ht="66.75" customHeight="1" x14ac:dyDescent="0.25">
      <c r="A59" s="26">
        <v>1</v>
      </c>
      <c r="B59" s="187" t="s">
        <v>87</v>
      </c>
      <c r="C59" s="187"/>
      <c r="D59" s="187"/>
      <c r="E59" s="187"/>
      <c r="F59" s="187"/>
      <c r="G59" s="215">
        <f>J45</f>
        <v>44890500</v>
      </c>
      <c r="H59" s="167">
        <f>K45</f>
        <v>25085270</v>
      </c>
      <c r="I59" s="167">
        <f>H59+G59</f>
        <v>69975770</v>
      </c>
      <c r="J59" s="167">
        <f>M42</f>
        <v>11981692.899999999</v>
      </c>
      <c r="K59" s="167">
        <f>N45</f>
        <v>5538459.8700000001</v>
      </c>
      <c r="L59" s="167">
        <f>J59+K59</f>
        <v>17520152.77</v>
      </c>
      <c r="M59" s="167">
        <f t="shared" ref="M59:O61" si="1">J59-G59</f>
        <v>-32908807.100000001</v>
      </c>
      <c r="N59" s="167">
        <f t="shared" si="1"/>
        <v>-19546810.129999999</v>
      </c>
      <c r="O59" s="167">
        <f>L59-I59</f>
        <v>-52455617.230000004</v>
      </c>
    </row>
    <row r="60" spans="1:21" ht="35.25" customHeight="1" x14ac:dyDescent="0.25">
      <c r="A60" s="26">
        <v>2</v>
      </c>
      <c r="B60" s="203" t="s">
        <v>88</v>
      </c>
      <c r="C60" s="204"/>
      <c r="D60" s="204"/>
      <c r="E60" s="205"/>
      <c r="F60" s="105"/>
      <c r="G60" s="216"/>
      <c r="H60" s="168"/>
      <c r="I60" s="168"/>
      <c r="J60" s="168"/>
      <c r="K60" s="168"/>
      <c r="L60" s="168"/>
      <c r="M60" s="168"/>
      <c r="N60" s="168"/>
      <c r="O60" s="168"/>
    </row>
    <row r="61" spans="1:21" s="20" customFormat="1" ht="21.75" customHeight="1" x14ac:dyDescent="0.25">
      <c r="A61" s="21"/>
      <c r="B61" s="210" t="s">
        <v>14</v>
      </c>
      <c r="C61" s="210"/>
      <c r="D61" s="210"/>
      <c r="E61" s="210"/>
      <c r="F61" s="210"/>
      <c r="G61" s="34">
        <f>G59</f>
        <v>44890500</v>
      </c>
      <c r="H61" s="27">
        <f>SUM(H59:H59)</f>
        <v>25085270</v>
      </c>
      <c r="I61" s="27">
        <f>SUM(I59:I59)</f>
        <v>69975770</v>
      </c>
      <c r="J61" s="27">
        <f>SUM(J59:J59)</f>
        <v>11981692.899999999</v>
      </c>
      <c r="K61" s="27">
        <f>SUM(K59:K59)</f>
        <v>5538459.8700000001</v>
      </c>
      <c r="L61" s="27">
        <f>SUM(L59:L59)</f>
        <v>17520152.77</v>
      </c>
      <c r="M61" s="27">
        <f t="shared" si="1"/>
        <v>-32908807.100000001</v>
      </c>
      <c r="N61" s="27">
        <f t="shared" si="1"/>
        <v>-19546810.129999999</v>
      </c>
      <c r="O61" s="27">
        <f t="shared" si="1"/>
        <v>-52455617.230000004</v>
      </c>
      <c r="U61" s="152">
        <f>L61/I61*100</f>
        <v>25.037456208056021</v>
      </c>
    </row>
    <row r="62" spans="1:21" s="20" customFormat="1" ht="21.75" hidden="1" customHeight="1" x14ac:dyDescent="0.25">
      <c r="A62" s="21"/>
      <c r="B62" s="180" t="s">
        <v>70</v>
      </c>
      <c r="C62" s="180"/>
      <c r="D62" s="180"/>
      <c r="E62" s="180"/>
      <c r="F62" s="180"/>
      <c r="G62" s="180"/>
      <c r="H62" s="180"/>
      <c r="I62" s="180"/>
      <c r="J62" s="180"/>
      <c r="K62" s="180"/>
      <c r="L62" s="180"/>
      <c r="M62" s="180"/>
      <c r="N62" s="180"/>
      <c r="O62" s="180"/>
    </row>
    <row r="64" spans="1:21" ht="15.75" x14ac:dyDescent="0.25">
      <c r="A64" s="7" t="s">
        <v>65</v>
      </c>
      <c r="B64" s="84" t="s">
        <v>66</v>
      </c>
    </row>
    <row r="65" spans="1:22" ht="15.75" x14ac:dyDescent="0.25">
      <c r="B65" s="3"/>
    </row>
    <row r="66" spans="1:22" ht="46.5" customHeight="1" x14ac:dyDescent="0.25">
      <c r="A66" s="166" t="s">
        <v>15</v>
      </c>
      <c r="B66" s="181" t="s">
        <v>20</v>
      </c>
      <c r="C66" s="182"/>
      <c r="D66" s="182"/>
      <c r="E66" s="182"/>
      <c r="F66" s="182"/>
      <c r="G66" s="183"/>
      <c r="H66" s="166" t="s">
        <v>18</v>
      </c>
      <c r="I66" s="206" t="s">
        <v>19</v>
      </c>
      <c r="J66" s="166" t="s">
        <v>11</v>
      </c>
      <c r="K66" s="166"/>
      <c r="L66" s="166"/>
      <c r="M66" s="162" t="s">
        <v>64</v>
      </c>
      <c r="N66" s="163"/>
      <c r="O66" s="164"/>
      <c r="P66" s="166" t="s">
        <v>12</v>
      </c>
      <c r="Q66" s="166"/>
      <c r="R66" s="166"/>
    </row>
    <row r="67" spans="1:22" ht="36" customHeight="1" x14ac:dyDescent="0.25">
      <c r="A67" s="166"/>
      <c r="B67" s="184"/>
      <c r="C67" s="185"/>
      <c r="D67" s="185"/>
      <c r="E67" s="185"/>
      <c r="F67" s="185"/>
      <c r="G67" s="186"/>
      <c r="H67" s="166"/>
      <c r="I67" s="207"/>
      <c r="J67" s="6" t="s">
        <v>8</v>
      </c>
      <c r="K67" s="6" t="s">
        <v>9</v>
      </c>
      <c r="L67" s="6" t="s">
        <v>10</v>
      </c>
      <c r="M67" s="6" t="s">
        <v>8</v>
      </c>
      <c r="N67" s="6" t="s">
        <v>9</v>
      </c>
      <c r="O67" s="6" t="s">
        <v>10</v>
      </c>
      <c r="P67" s="6" t="s">
        <v>8</v>
      </c>
      <c r="Q67" s="6" t="s">
        <v>9</v>
      </c>
      <c r="R67" s="6" t="s">
        <v>10</v>
      </c>
    </row>
    <row r="68" spans="1:22" ht="18.75" customHeight="1" x14ac:dyDescent="0.25">
      <c r="A68" s="6">
        <v>1</v>
      </c>
      <c r="B68" s="166">
        <v>2</v>
      </c>
      <c r="C68" s="166"/>
      <c r="D68" s="166"/>
      <c r="E68" s="166"/>
      <c r="F68" s="166"/>
      <c r="G68" s="166"/>
      <c r="H68" s="6">
        <v>3</v>
      </c>
      <c r="I68" s="6">
        <v>4</v>
      </c>
      <c r="J68" s="6">
        <v>5</v>
      </c>
      <c r="K68" s="6">
        <v>6</v>
      </c>
      <c r="L68" s="6">
        <v>7</v>
      </c>
      <c r="M68" s="6">
        <v>8</v>
      </c>
      <c r="N68" s="6">
        <v>9</v>
      </c>
      <c r="O68" s="6">
        <v>10</v>
      </c>
      <c r="P68" s="6">
        <v>11</v>
      </c>
      <c r="Q68" s="6">
        <v>12</v>
      </c>
      <c r="R68" s="6">
        <v>13</v>
      </c>
    </row>
    <row r="69" spans="1:22" ht="22.5" customHeight="1" x14ac:dyDescent="0.25">
      <c r="A69" s="15"/>
      <c r="B69" s="211" t="s">
        <v>28</v>
      </c>
      <c r="C69" s="212"/>
      <c r="D69" s="212"/>
      <c r="E69" s="212"/>
      <c r="F69" s="212"/>
      <c r="G69" s="212"/>
      <c r="H69" s="212"/>
      <c r="I69" s="212"/>
      <c r="J69" s="212"/>
      <c r="K69" s="212"/>
      <c r="L69" s="212"/>
      <c r="M69" s="212"/>
      <c r="N69" s="212"/>
      <c r="O69" s="212"/>
      <c r="P69" s="212"/>
      <c r="Q69" s="212"/>
      <c r="R69" s="213"/>
    </row>
    <row r="70" spans="1:22" ht="18.75" customHeight="1" x14ac:dyDescent="0.25">
      <c r="A70" s="15"/>
      <c r="B70" s="192" t="s">
        <v>38</v>
      </c>
      <c r="C70" s="193"/>
      <c r="D70" s="193"/>
      <c r="E70" s="193"/>
      <c r="F70" s="193"/>
      <c r="G70" s="193"/>
      <c r="H70" s="16"/>
      <c r="I70" s="16"/>
      <c r="J70" s="15"/>
      <c r="K70" s="15"/>
      <c r="L70" s="15"/>
      <c r="M70" s="15"/>
      <c r="N70" s="15"/>
      <c r="O70" s="15"/>
      <c r="P70" s="15"/>
      <c r="Q70" s="15"/>
      <c r="R70" s="15"/>
    </row>
    <row r="71" spans="1:22" ht="38.25" customHeight="1" x14ac:dyDescent="0.25">
      <c r="A71" s="26">
        <v>1</v>
      </c>
      <c r="B71" s="190" t="s">
        <v>89</v>
      </c>
      <c r="C71" s="193"/>
      <c r="D71" s="193"/>
      <c r="E71" s="193"/>
      <c r="F71" s="193"/>
      <c r="G71" s="193"/>
      <c r="H71" s="33" t="s">
        <v>27</v>
      </c>
      <c r="I71" s="33" t="s">
        <v>24</v>
      </c>
      <c r="J71" s="66">
        <f>J72+J73+J74</f>
        <v>44890500</v>
      </c>
      <c r="K71" s="58"/>
      <c r="L71" s="56">
        <f>J71</f>
        <v>44890500</v>
      </c>
      <c r="M71" s="66">
        <f>M72+M73+M74</f>
        <v>11981692.899999999</v>
      </c>
      <c r="N71" s="58"/>
      <c r="O71" s="56">
        <f>M71</f>
        <v>11981692.899999999</v>
      </c>
      <c r="P71" s="56">
        <f>M71-J71</f>
        <v>-32908807.100000001</v>
      </c>
      <c r="Q71" s="58"/>
      <c r="R71" s="56">
        <f>P71</f>
        <v>-32908807.100000001</v>
      </c>
    </row>
    <row r="72" spans="1:22" ht="34.5" customHeight="1" x14ac:dyDescent="0.25">
      <c r="A72" s="26">
        <v>2</v>
      </c>
      <c r="B72" s="203" t="s">
        <v>90</v>
      </c>
      <c r="C72" s="204"/>
      <c r="D72" s="204"/>
      <c r="E72" s="204"/>
      <c r="F72" s="204"/>
      <c r="G72" s="204"/>
      <c r="H72" s="33" t="s">
        <v>27</v>
      </c>
      <c r="I72" s="33" t="s">
        <v>26</v>
      </c>
      <c r="J72" s="66">
        <v>23414000</v>
      </c>
      <c r="K72" s="58"/>
      <c r="L72" s="56">
        <f>J72</f>
        <v>23414000</v>
      </c>
      <c r="M72" s="56">
        <v>0</v>
      </c>
      <c r="N72" s="58"/>
      <c r="O72" s="56">
        <f>M72</f>
        <v>0</v>
      </c>
      <c r="P72" s="56">
        <f>M72-J72</f>
        <v>-23414000</v>
      </c>
      <c r="Q72" s="58"/>
      <c r="R72" s="56">
        <f>P72</f>
        <v>-23414000</v>
      </c>
    </row>
    <row r="73" spans="1:22" ht="48.75" customHeight="1" x14ac:dyDescent="0.25">
      <c r="A73" s="26">
        <v>3</v>
      </c>
      <c r="B73" s="203" t="s">
        <v>91</v>
      </c>
      <c r="C73" s="204"/>
      <c r="D73" s="204"/>
      <c r="E73" s="204"/>
      <c r="F73" s="204"/>
      <c r="G73" s="205"/>
      <c r="H73" s="33" t="s">
        <v>27</v>
      </c>
      <c r="I73" s="33" t="s">
        <v>93</v>
      </c>
      <c r="J73" s="66">
        <v>21176500</v>
      </c>
      <c r="K73" s="58"/>
      <c r="L73" s="56">
        <f>J73</f>
        <v>21176500</v>
      </c>
      <c r="M73" s="56">
        <v>11883294.109999999</v>
      </c>
      <c r="N73" s="58"/>
      <c r="O73" s="56">
        <f>M73</f>
        <v>11883294.109999999</v>
      </c>
      <c r="P73" s="56">
        <f>M73-J73</f>
        <v>-9293205.8900000006</v>
      </c>
      <c r="Q73" s="58"/>
      <c r="R73" s="56">
        <f>P73</f>
        <v>-9293205.8900000006</v>
      </c>
    </row>
    <row r="74" spans="1:22" ht="51" customHeight="1" x14ac:dyDescent="0.25">
      <c r="A74" s="26">
        <v>4</v>
      </c>
      <c r="B74" s="203" t="s">
        <v>92</v>
      </c>
      <c r="C74" s="204"/>
      <c r="D74" s="204"/>
      <c r="E74" s="204"/>
      <c r="F74" s="204"/>
      <c r="G74" s="204"/>
      <c r="H74" s="33" t="s">
        <v>27</v>
      </c>
      <c r="I74" s="33" t="s">
        <v>93</v>
      </c>
      <c r="J74" s="66">
        <v>300000</v>
      </c>
      <c r="K74" s="111"/>
      <c r="L74" s="56">
        <f>J74</f>
        <v>300000</v>
      </c>
      <c r="M74" s="56">
        <v>98398.79</v>
      </c>
      <c r="N74" s="111"/>
      <c r="O74" s="56">
        <f>M74</f>
        <v>98398.79</v>
      </c>
      <c r="P74" s="56">
        <f>M74-J74</f>
        <v>-201601.21000000002</v>
      </c>
      <c r="Q74" s="58"/>
      <c r="R74" s="56">
        <f>P74</f>
        <v>-201601.21000000002</v>
      </c>
    </row>
    <row r="75" spans="1:22" ht="18.75" customHeight="1" x14ac:dyDescent="0.25">
      <c r="A75" s="26"/>
      <c r="B75" s="177" t="s">
        <v>39</v>
      </c>
      <c r="C75" s="195"/>
      <c r="D75" s="195"/>
      <c r="E75" s="195"/>
      <c r="F75" s="195"/>
      <c r="G75" s="195"/>
      <c r="H75" s="28"/>
      <c r="I75" s="28"/>
      <c r="J75" s="28"/>
      <c r="K75" s="25"/>
      <c r="L75" s="25"/>
      <c r="M75" s="25"/>
      <c r="N75" s="25"/>
      <c r="O75" s="25"/>
      <c r="P75" s="25"/>
      <c r="Q75" s="25"/>
      <c r="R75" s="25"/>
      <c r="U75" s="8"/>
      <c r="V75" s="8"/>
    </row>
    <row r="76" spans="1:22" ht="33.75" customHeight="1" x14ac:dyDescent="0.25">
      <c r="A76" s="26">
        <v>1</v>
      </c>
      <c r="B76" s="187" t="s">
        <v>29</v>
      </c>
      <c r="C76" s="195"/>
      <c r="D76" s="195"/>
      <c r="E76" s="195"/>
      <c r="F76" s="195"/>
      <c r="G76" s="195"/>
      <c r="H76" s="28" t="s">
        <v>31</v>
      </c>
      <c r="I76" s="28" t="s">
        <v>26</v>
      </c>
      <c r="J76" s="87">
        <v>28.442</v>
      </c>
      <c r="K76" s="56"/>
      <c r="L76" s="61">
        <f>J76</f>
        <v>28.442</v>
      </c>
      <c r="M76" s="100">
        <v>0</v>
      </c>
      <c r="N76" s="61"/>
      <c r="O76" s="61">
        <f>M76</f>
        <v>0</v>
      </c>
      <c r="P76" s="61">
        <f>M76-J76</f>
        <v>-28.442</v>
      </c>
      <c r="Q76" s="61"/>
      <c r="R76" s="61">
        <f>P76</f>
        <v>-28.442</v>
      </c>
      <c r="U76" s="8"/>
      <c r="V76" s="91"/>
    </row>
    <row r="77" spans="1:22" ht="63" customHeight="1" x14ac:dyDescent="0.25">
      <c r="A77" s="26">
        <v>2</v>
      </c>
      <c r="B77" s="203" t="s">
        <v>98</v>
      </c>
      <c r="C77" s="204"/>
      <c r="D77" s="204"/>
      <c r="E77" s="204"/>
      <c r="F77" s="204"/>
      <c r="G77" s="205"/>
      <c r="H77" s="28" t="s">
        <v>31</v>
      </c>
      <c r="I77" s="113" t="s">
        <v>99</v>
      </c>
      <c r="J77" s="112">
        <v>41.55</v>
      </c>
      <c r="K77" s="56"/>
      <c r="L77" s="56">
        <f>J77</f>
        <v>41.55</v>
      </c>
      <c r="M77" s="139">
        <v>12.691000000000001</v>
      </c>
      <c r="N77" s="56"/>
      <c r="O77" s="56">
        <f>M77</f>
        <v>12.691000000000001</v>
      </c>
      <c r="P77" s="56">
        <f>M77-J77</f>
        <v>-28.858999999999995</v>
      </c>
      <c r="Q77" s="56"/>
      <c r="R77" s="56">
        <f>P77</f>
        <v>-28.858999999999995</v>
      </c>
      <c r="U77" s="8"/>
      <c r="V77" s="91"/>
    </row>
    <row r="78" spans="1:22" ht="33.75" customHeight="1" x14ac:dyDescent="0.25">
      <c r="A78" s="26">
        <v>3</v>
      </c>
      <c r="B78" s="203" t="s">
        <v>94</v>
      </c>
      <c r="C78" s="204"/>
      <c r="D78" s="204"/>
      <c r="E78" s="204"/>
      <c r="F78" s="204"/>
      <c r="G78" s="205"/>
      <c r="H78" s="28" t="s">
        <v>22</v>
      </c>
      <c r="I78" s="28" t="s">
        <v>95</v>
      </c>
      <c r="J78" s="101">
        <v>16</v>
      </c>
      <c r="K78" s="102"/>
      <c r="L78" s="102">
        <f>J78</f>
        <v>16</v>
      </c>
      <c r="M78" s="103">
        <v>5</v>
      </c>
      <c r="N78" s="102"/>
      <c r="O78" s="102">
        <f>M78</f>
        <v>5</v>
      </c>
      <c r="P78" s="102">
        <f>M78-J78</f>
        <v>-11</v>
      </c>
      <c r="Q78" s="102"/>
      <c r="R78" s="102">
        <f>P78</f>
        <v>-11</v>
      </c>
      <c r="U78" s="8"/>
      <c r="V78" s="91"/>
    </row>
    <row r="79" spans="1:22" ht="18.75" customHeight="1" x14ac:dyDescent="0.25">
      <c r="A79" s="26"/>
      <c r="B79" s="177" t="s">
        <v>40</v>
      </c>
      <c r="C79" s="195"/>
      <c r="D79" s="195"/>
      <c r="E79" s="195"/>
      <c r="F79" s="195"/>
      <c r="G79" s="195"/>
      <c r="H79" s="28"/>
      <c r="I79" s="28"/>
      <c r="J79" s="17"/>
      <c r="K79" s="30"/>
      <c r="L79" s="34"/>
      <c r="M79" s="30"/>
      <c r="N79" s="30"/>
      <c r="O79" s="30"/>
      <c r="P79" s="30"/>
      <c r="Q79" s="30"/>
      <c r="R79" s="30"/>
      <c r="U79" s="8"/>
      <c r="V79" s="8"/>
    </row>
    <row r="80" spans="1:22" ht="28.5" customHeight="1" x14ac:dyDescent="0.25">
      <c r="A80" s="26">
        <f>A79+1</f>
        <v>1</v>
      </c>
      <c r="B80" s="165" t="s">
        <v>30</v>
      </c>
      <c r="C80" s="165"/>
      <c r="D80" s="165"/>
      <c r="E80" s="165"/>
      <c r="F80" s="165"/>
      <c r="G80" s="165"/>
      <c r="H80" s="28" t="s">
        <v>27</v>
      </c>
      <c r="I80" s="28" t="s">
        <v>25</v>
      </c>
      <c r="J80" s="66">
        <f>J72/J76/1000</f>
        <v>823.21918289853033</v>
      </c>
      <c r="K80" s="56"/>
      <c r="L80" s="56">
        <f>J80</f>
        <v>823.21918289853033</v>
      </c>
      <c r="M80" s="66">
        <v>0</v>
      </c>
      <c r="N80" s="56"/>
      <c r="O80" s="56">
        <f>M80</f>
        <v>0</v>
      </c>
      <c r="P80" s="56">
        <f>M80-J80</f>
        <v>-823.21918289853033</v>
      </c>
      <c r="Q80" s="56"/>
      <c r="R80" s="56">
        <f>P80</f>
        <v>-823.21918289853033</v>
      </c>
      <c r="T80" s="98"/>
      <c r="U80" s="99"/>
      <c r="V80" s="8"/>
    </row>
    <row r="81" spans="1:31" ht="36" customHeight="1" x14ac:dyDescent="0.25">
      <c r="A81" s="26">
        <v>2</v>
      </c>
      <c r="B81" s="224" t="s">
        <v>100</v>
      </c>
      <c r="C81" s="225"/>
      <c r="D81" s="225"/>
      <c r="E81" s="225"/>
      <c r="F81" s="225"/>
      <c r="G81" s="226"/>
      <c r="H81" s="28" t="s">
        <v>27</v>
      </c>
      <c r="I81" s="28" t="s">
        <v>25</v>
      </c>
      <c r="J81" s="66">
        <f>J73/J77/1000</f>
        <v>509.66305655836345</v>
      </c>
      <c r="K81" s="56"/>
      <c r="L81" s="56">
        <f>J81</f>
        <v>509.66305655836345</v>
      </c>
      <c r="M81" s="66">
        <f>M73/M77/1000</f>
        <v>936.35600898274356</v>
      </c>
      <c r="N81" s="56"/>
      <c r="O81" s="56">
        <f>M81</f>
        <v>936.35600898274356</v>
      </c>
      <c r="P81" s="56">
        <f>M81-J81</f>
        <v>426.69295242438011</v>
      </c>
      <c r="Q81" s="56"/>
      <c r="R81" s="56">
        <f>P81</f>
        <v>426.69295242438011</v>
      </c>
      <c r="T81" s="98"/>
      <c r="U81" s="99"/>
      <c r="V81" s="8"/>
    </row>
    <row r="82" spans="1:31" ht="36" customHeight="1" x14ac:dyDescent="0.25">
      <c r="A82" s="26">
        <v>3</v>
      </c>
      <c r="B82" s="224" t="s">
        <v>101</v>
      </c>
      <c r="C82" s="225"/>
      <c r="D82" s="225"/>
      <c r="E82" s="225"/>
      <c r="F82" s="225"/>
      <c r="G82" s="226"/>
      <c r="H82" s="28" t="s">
        <v>27</v>
      </c>
      <c r="I82" s="28" t="s">
        <v>25</v>
      </c>
      <c r="J82" s="66">
        <f>J74/J78</f>
        <v>18750</v>
      </c>
      <c r="K82" s="56"/>
      <c r="L82" s="56">
        <f>J82</f>
        <v>18750</v>
      </c>
      <c r="M82" s="66">
        <f>M74/M78</f>
        <v>19679.757999999998</v>
      </c>
      <c r="N82" s="56"/>
      <c r="O82" s="56">
        <f>M82</f>
        <v>19679.757999999998</v>
      </c>
      <c r="P82" s="56">
        <f>M82-J82</f>
        <v>929.75799999999799</v>
      </c>
      <c r="Q82" s="56"/>
      <c r="R82" s="56">
        <f>P82</f>
        <v>929.75799999999799</v>
      </c>
      <c r="T82" s="98"/>
      <c r="U82" s="99"/>
      <c r="V82" s="8"/>
    </row>
    <row r="83" spans="1:31" ht="17.25" customHeight="1" x14ac:dyDescent="0.25">
      <c r="A83" s="26"/>
      <c r="B83" s="192" t="s">
        <v>41</v>
      </c>
      <c r="C83" s="193"/>
      <c r="D83" s="193"/>
      <c r="E83" s="193"/>
      <c r="F83" s="193"/>
      <c r="G83" s="193"/>
      <c r="H83" s="33"/>
      <c r="I83" s="33"/>
      <c r="J83" s="31"/>
      <c r="K83" s="30"/>
      <c r="L83" s="34"/>
      <c r="M83" s="30"/>
      <c r="N83" s="30"/>
      <c r="O83" s="30"/>
      <c r="P83" s="30"/>
      <c r="Q83" s="30"/>
      <c r="R83" s="30"/>
      <c r="U83" s="8"/>
      <c r="V83" s="8"/>
    </row>
    <row r="84" spans="1:31" ht="51" customHeight="1" x14ac:dyDescent="0.25">
      <c r="A84" s="26">
        <f>A83+1</f>
        <v>1</v>
      </c>
      <c r="B84" s="196" t="s">
        <v>102</v>
      </c>
      <c r="C84" s="197"/>
      <c r="D84" s="197"/>
      <c r="E84" s="197"/>
      <c r="F84" s="197"/>
      <c r="G84" s="197"/>
      <c r="H84" s="33" t="s">
        <v>103</v>
      </c>
      <c r="I84" s="33" t="s">
        <v>25</v>
      </c>
      <c r="J84" s="65">
        <f>(J76+J77)/127.299*100</f>
        <v>54.982364354786753</v>
      </c>
      <c r="K84" s="56"/>
      <c r="L84" s="56">
        <f>J84</f>
        <v>54.982364354786753</v>
      </c>
      <c r="M84" s="65">
        <f>(M76+M77)/127.299*100</f>
        <v>9.9694420223253921</v>
      </c>
      <c r="N84" s="56"/>
      <c r="O84" s="56">
        <f>M84</f>
        <v>9.9694420223253921</v>
      </c>
      <c r="P84" s="56">
        <f>M84-J84</f>
        <v>-45.012922332461358</v>
      </c>
      <c r="Q84" s="56"/>
      <c r="R84" s="56">
        <f>P84</f>
        <v>-45.012922332461358</v>
      </c>
      <c r="T84" s="97"/>
      <c r="U84" s="92"/>
      <c r="V84" s="92"/>
    </row>
    <row r="85" spans="1:31" ht="19.5" customHeight="1" x14ac:dyDescent="0.25">
      <c r="A85" s="26"/>
      <c r="B85" s="200" t="s">
        <v>84</v>
      </c>
      <c r="C85" s="201"/>
      <c r="D85" s="201"/>
      <c r="E85" s="201"/>
      <c r="F85" s="201"/>
      <c r="G85" s="201"/>
      <c r="H85" s="201"/>
      <c r="I85" s="201"/>
      <c r="J85" s="201"/>
      <c r="K85" s="201"/>
      <c r="L85" s="201"/>
      <c r="M85" s="201"/>
      <c r="N85" s="201"/>
      <c r="O85" s="201"/>
      <c r="P85" s="201"/>
      <c r="Q85" s="201"/>
      <c r="R85" s="202"/>
      <c r="U85" s="8"/>
      <c r="V85" s="8"/>
    </row>
    <row r="86" spans="1:31" ht="18.75" customHeight="1" x14ac:dyDescent="0.25">
      <c r="A86" s="15"/>
      <c r="B86" s="192" t="s">
        <v>38</v>
      </c>
      <c r="C86" s="193"/>
      <c r="D86" s="193"/>
      <c r="E86" s="193"/>
      <c r="F86" s="193"/>
      <c r="G86" s="193"/>
      <c r="H86" s="16"/>
      <c r="I86" s="16"/>
      <c r="J86" s="15"/>
      <c r="K86" s="15"/>
      <c r="L86" s="15"/>
      <c r="M86" s="15"/>
      <c r="N86" s="15"/>
      <c r="O86" s="15"/>
      <c r="P86" s="15"/>
      <c r="Q86" s="15"/>
      <c r="R86" s="15"/>
      <c r="U86" s="8"/>
      <c r="V86" s="8"/>
    </row>
    <row r="87" spans="1:31" ht="40.5" customHeight="1" x14ac:dyDescent="0.25">
      <c r="A87" s="26">
        <f>A85+1</f>
        <v>1</v>
      </c>
      <c r="B87" s="190" t="s">
        <v>107</v>
      </c>
      <c r="C87" s="191"/>
      <c r="D87" s="191"/>
      <c r="E87" s="191"/>
      <c r="F87" s="191"/>
      <c r="G87" s="191"/>
      <c r="H87" s="33" t="s">
        <v>27</v>
      </c>
      <c r="I87" s="33" t="s">
        <v>24</v>
      </c>
      <c r="J87" s="36"/>
      <c r="K87" s="64">
        <f>SUM(K88:K90)</f>
        <v>23600000</v>
      </c>
      <c r="L87" s="56">
        <f>K87</f>
        <v>23600000</v>
      </c>
      <c r="M87" s="56"/>
      <c r="N87" s="56">
        <f>SUM(N88:N90)</f>
        <v>5519136.6699999999</v>
      </c>
      <c r="O87" s="56">
        <f>N87</f>
        <v>5519136.6699999999</v>
      </c>
      <c r="P87" s="56"/>
      <c r="Q87" s="56">
        <f>N87-K87</f>
        <v>-18080863.329999998</v>
      </c>
      <c r="R87" s="56">
        <f>Q87</f>
        <v>-18080863.329999998</v>
      </c>
      <c r="U87" s="209"/>
      <c r="V87" s="209"/>
    </row>
    <row r="88" spans="1:31" ht="48" customHeight="1" x14ac:dyDescent="0.25">
      <c r="A88" s="26">
        <v>2</v>
      </c>
      <c r="B88" s="190" t="s">
        <v>104</v>
      </c>
      <c r="C88" s="191"/>
      <c r="D88" s="191"/>
      <c r="E88" s="191"/>
      <c r="F88" s="191"/>
      <c r="G88" s="191"/>
      <c r="H88" s="33" t="s">
        <v>27</v>
      </c>
      <c r="I88" s="33" t="s">
        <v>24</v>
      </c>
      <c r="J88" s="17"/>
      <c r="K88" s="66">
        <v>18568989</v>
      </c>
      <c r="L88" s="56">
        <f>K88</f>
        <v>18568989</v>
      </c>
      <c r="M88" s="114"/>
      <c r="N88" s="66">
        <f>4330.03+2442353.13+34161.43+4279.58</f>
        <v>2485124.17</v>
      </c>
      <c r="O88" s="56">
        <f>N88</f>
        <v>2485124.17</v>
      </c>
      <c r="P88" s="66"/>
      <c r="Q88" s="56">
        <f>N88-K88</f>
        <v>-16083864.83</v>
      </c>
      <c r="R88" s="56">
        <f>Q88</f>
        <v>-16083864.83</v>
      </c>
      <c r="U88" s="8"/>
      <c r="V88" s="8"/>
    </row>
    <row r="89" spans="1:31" ht="48" customHeight="1" x14ac:dyDescent="0.25">
      <c r="A89" s="26">
        <v>3</v>
      </c>
      <c r="B89" s="190" t="s">
        <v>105</v>
      </c>
      <c r="C89" s="191"/>
      <c r="D89" s="191"/>
      <c r="E89" s="191"/>
      <c r="F89" s="191"/>
      <c r="G89" s="191"/>
      <c r="H89" s="33" t="s">
        <v>27</v>
      </c>
      <c r="I89" s="33" t="s">
        <v>26</v>
      </c>
      <c r="J89" s="17"/>
      <c r="K89" s="66">
        <v>110000</v>
      </c>
      <c r="L89" s="56">
        <f>K89</f>
        <v>110000</v>
      </c>
      <c r="M89" s="114"/>
      <c r="N89" s="66">
        <v>29904</v>
      </c>
      <c r="O89" s="56">
        <f>N89</f>
        <v>29904</v>
      </c>
      <c r="P89" s="66"/>
      <c r="Q89" s="56">
        <f>N89-K89</f>
        <v>-80096</v>
      </c>
      <c r="R89" s="56">
        <f>Q89</f>
        <v>-80096</v>
      </c>
      <c r="U89" s="8"/>
      <c r="V89" s="8"/>
    </row>
    <row r="90" spans="1:31" ht="48" customHeight="1" x14ac:dyDescent="0.25">
      <c r="A90" s="26">
        <v>4</v>
      </c>
      <c r="B90" s="190" t="s">
        <v>106</v>
      </c>
      <c r="C90" s="191"/>
      <c r="D90" s="191"/>
      <c r="E90" s="191"/>
      <c r="F90" s="191"/>
      <c r="G90" s="191"/>
      <c r="H90" s="33" t="s">
        <v>27</v>
      </c>
      <c r="I90" s="33" t="s">
        <v>26</v>
      </c>
      <c r="J90" s="17"/>
      <c r="K90" s="66">
        <v>4921011</v>
      </c>
      <c r="L90" s="56">
        <f>K90</f>
        <v>4921011</v>
      </c>
      <c r="M90" s="114"/>
      <c r="N90" s="66">
        <v>3004108.5</v>
      </c>
      <c r="O90" s="56">
        <f>N90</f>
        <v>3004108.5</v>
      </c>
      <c r="P90" s="66"/>
      <c r="Q90" s="56">
        <f>N90-K90</f>
        <v>-1916902.5</v>
      </c>
      <c r="R90" s="56">
        <f>Q90</f>
        <v>-1916902.5</v>
      </c>
      <c r="U90" s="115"/>
      <c r="V90" s="8"/>
    </row>
    <row r="91" spans="1:31" ht="18" customHeight="1" x14ac:dyDescent="0.25">
      <c r="A91" s="26"/>
      <c r="B91" s="192" t="s">
        <v>39</v>
      </c>
      <c r="C91" s="194"/>
      <c r="D91" s="194"/>
      <c r="E91" s="194"/>
      <c r="F91" s="194"/>
      <c r="G91" s="194"/>
      <c r="H91" s="17"/>
      <c r="I91" s="31"/>
      <c r="J91" s="36"/>
      <c r="K91" s="36"/>
      <c r="L91" s="37"/>
      <c r="M91" s="26"/>
      <c r="N91" s="26"/>
      <c r="O91" s="26"/>
      <c r="P91" s="25"/>
      <c r="Q91" s="37"/>
      <c r="R91" s="25"/>
    </row>
    <row r="92" spans="1:31" ht="39" customHeight="1" x14ac:dyDescent="0.25">
      <c r="A92" s="26">
        <v>1</v>
      </c>
      <c r="B92" s="198" t="s">
        <v>32</v>
      </c>
      <c r="C92" s="199"/>
      <c r="D92" s="199"/>
      <c r="E92" s="199"/>
      <c r="F92" s="199"/>
      <c r="G92" s="199"/>
      <c r="H92" s="140" t="s">
        <v>31</v>
      </c>
      <c r="I92" s="140" t="s">
        <v>26</v>
      </c>
      <c r="J92" s="141"/>
      <c r="K92" s="142">
        <v>9.4450000000000003</v>
      </c>
      <c r="L92" s="143">
        <f>K92</f>
        <v>9.4450000000000003</v>
      </c>
      <c r="M92" s="144"/>
      <c r="N92" s="145">
        <f>76/1000</f>
        <v>7.5999999999999998E-2</v>
      </c>
      <c r="O92" s="145">
        <f>N92</f>
        <v>7.5999999999999998E-2</v>
      </c>
      <c r="P92" s="146"/>
      <c r="Q92" s="146">
        <f>N92-K92</f>
        <v>-9.3689999999999998</v>
      </c>
      <c r="R92" s="146">
        <f t="shared" ref="R92:R100" si="2">Q92</f>
        <v>-9.3689999999999998</v>
      </c>
      <c r="T92" s="97"/>
    </row>
    <row r="93" spans="1:31" ht="39" customHeight="1" x14ac:dyDescent="0.25">
      <c r="A93" s="26">
        <v>2</v>
      </c>
      <c r="B93" s="246" t="s">
        <v>108</v>
      </c>
      <c r="C93" s="247"/>
      <c r="D93" s="247"/>
      <c r="E93" s="247"/>
      <c r="F93" s="247"/>
      <c r="G93" s="248"/>
      <c r="H93" s="140" t="s">
        <v>22</v>
      </c>
      <c r="I93" s="140" t="s">
        <v>26</v>
      </c>
      <c r="J93" s="141"/>
      <c r="K93" s="147">
        <v>1</v>
      </c>
      <c r="L93" s="148">
        <f>K93</f>
        <v>1</v>
      </c>
      <c r="M93" s="144"/>
      <c r="N93" s="147">
        <v>1</v>
      </c>
      <c r="O93" s="147">
        <f>N93</f>
        <v>1</v>
      </c>
      <c r="P93" s="146"/>
      <c r="Q93" s="146">
        <f>N93-K93</f>
        <v>0</v>
      </c>
      <c r="R93" s="146">
        <f t="shared" si="2"/>
        <v>0</v>
      </c>
      <c r="T93" s="97"/>
    </row>
    <row r="94" spans="1:31" ht="39" customHeight="1" x14ac:dyDescent="0.25">
      <c r="A94" s="26">
        <v>3</v>
      </c>
      <c r="B94" s="246" t="s">
        <v>109</v>
      </c>
      <c r="C94" s="247"/>
      <c r="D94" s="247"/>
      <c r="E94" s="247"/>
      <c r="F94" s="247"/>
      <c r="G94" s="248"/>
      <c r="H94" s="140" t="s">
        <v>22</v>
      </c>
      <c r="I94" s="140" t="s">
        <v>26</v>
      </c>
      <c r="J94" s="141"/>
      <c r="K94" s="147">
        <v>1</v>
      </c>
      <c r="L94" s="148">
        <f>K94</f>
        <v>1</v>
      </c>
      <c r="M94" s="144"/>
      <c r="N94" s="147">
        <v>1</v>
      </c>
      <c r="O94" s="147">
        <f>N94</f>
        <v>1</v>
      </c>
      <c r="P94" s="146"/>
      <c r="Q94" s="146">
        <f>N94-K94</f>
        <v>0</v>
      </c>
      <c r="R94" s="146">
        <f t="shared" si="2"/>
        <v>0</v>
      </c>
      <c r="T94" s="97"/>
    </row>
    <row r="95" spans="1:31" ht="20.25" customHeight="1" x14ac:dyDescent="0.25">
      <c r="A95" s="26"/>
      <c r="B95" s="177" t="s">
        <v>40</v>
      </c>
      <c r="C95" s="177"/>
      <c r="D95" s="177"/>
      <c r="E95" s="177"/>
      <c r="F95" s="177"/>
      <c r="G95" s="177"/>
      <c r="H95" s="17"/>
      <c r="I95" s="31"/>
      <c r="J95" s="35"/>
      <c r="K95" s="35"/>
      <c r="L95" s="37"/>
      <c r="M95" s="35"/>
      <c r="N95" s="35"/>
      <c r="O95" s="35"/>
      <c r="P95" s="25"/>
      <c r="Q95" s="56"/>
      <c r="R95" s="25"/>
      <c r="V95" s="90"/>
      <c r="W95" s="90"/>
      <c r="X95" s="90"/>
      <c r="Y95" s="90"/>
      <c r="Z95" s="90"/>
      <c r="AA95" s="90"/>
      <c r="AB95" s="90"/>
      <c r="AC95" s="90"/>
    </row>
    <row r="96" spans="1:31" ht="22.5" customHeight="1" x14ac:dyDescent="0.25">
      <c r="A96" s="26">
        <v>1</v>
      </c>
      <c r="B96" s="214" t="s">
        <v>33</v>
      </c>
      <c r="C96" s="214"/>
      <c r="D96" s="214"/>
      <c r="E96" s="214"/>
      <c r="F96" s="214"/>
      <c r="G96" s="214"/>
      <c r="H96" s="28" t="s">
        <v>27</v>
      </c>
      <c r="I96" s="33" t="s">
        <v>25</v>
      </c>
      <c r="J96" s="38"/>
      <c r="K96" s="66">
        <f>K88/K92/1000</f>
        <v>1966.0125992588671</v>
      </c>
      <c r="L96" s="56">
        <f>K96</f>
        <v>1966.0125992588671</v>
      </c>
      <c r="M96" s="60"/>
      <c r="N96" s="66">
        <f>798</f>
        <v>798</v>
      </c>
      <c r="O96" s="66">
        <f>N96</f>
        <v>798</v>
      </c>
      <c r="P96" s="56"/>
      <c r="Q96" s="56">
        <f>N96-K96</f>
        <v>-1168.0125992588671</v>
      </c>
      <c r="R96" s="56">
        <f t="shared" si="2"/>
        <v>-1168.0125992588671</v>
      </c>
      <c r="T96" s="98"/>
      <c r="U96" s="97"/>
      <c r="V96" s="90"/>
      <c r="W96" s="90"/>
      <c r="X96" s="24"/>
      <c r="Y96" s="24"/>
      <c r="Z96" s="24"/>
      <c r="AA96" s="24"/>
      <c r="AB96" s="24"/>
      <c r="AC96" s="24"/>
      <c r="AD96" s="8"/>
      <c r="AE96" s="8"/>
    </row>
    <row r="97" spans="1:31" ht="36" customHeight="1" x14ac:dyDescent="0.25">
      <c r="A97" s="26">
        <v>2</v>
      </c>
      <c r="B97" s="249" t="s">
        <v>110</v>
      </c>
      <c r="C97" s="250"/>
      <c r="D97" s="250"/>
      <c r="E97" s="250"/>
      <c r="F97" s="250"/>
      <c r="G97" s="250"/>
      <c r="H97" s="28" t="s">
        <v>27</v>
      </c>
      <c r="I97" s="33" t="s">
        <v>25</v>
      </c>
      <c r="J97" s="38"/>
      <c r="K97" s="66">
        <f>K89/K93</f>
        <v>110000</v>
      </c>
      <c r="L97" s="56">
        <f>K97</f>
        <v>110000</v>
      </c>
      <c r="M97" s="116"/>
      <c r="N97" s="60">
        <f>N89/N93</f>
        <v>29904</v>
      </c>
      <c r="O97" s="60">
        <f>N97</f>
        <v>29904</v>
      </c>
      <c r="P97" s="56"/>
      <c r="Q97" s="56">
        <f>N97-K97</f>
        <v>-80096</v>
      </c>
      <c r="R97" s="56">
        <f t="shared" si="2"/>
        <v>-80096</v>
      </c>
      <c r="V97" s="90"/>
      <c r="W97" s="90"/>
      <c r="X97" s="24"/>
      <c r="Y97" s="24"/>
      <c r="Z97" s="24"/>
      <c r="AA97" s="24"/>
      <c r="AB97" s="24"/>
      <c r="AC97" s="24"/>
      <c r="AD97" s="8"/>
      <c r="AE97" s="8"/>
    </row>
    <row r="98" spans="1:31" ht="33.75" customHeight="1" x14ac:dyDescent="0.25">
      <c r="A98" s="26">
        <v>3</v>
      </c>
      <c r="B98" s="249" t="s">
        <v>111</v>
      </c>
      <c r="C98" s="250"/>
      <c r="D98" s="250"/>
      <c r="E98" s="250"/>
      <c r="F98" s="250"/>
      <c r="G98" s="250"/>
      <c r="H98" s="28" t="s">
        <v>27</v>
      </c>
      <c r="I98" s="33" t="s">
        <v>25</v>
      </c>
      <c r="J98" s="38"/>
      <c r="K98" s="66">
        <f>K90/K94</f>
        <v>4921011</v>
      </c>
      <c r="L98" s="56">
        <f>K98</f>
        <v>4921011</v>
      </c>
      <c r="M98" s="116"/>
      <c r="N98" s="60">
        <f>N90/N94</f>
        <v>3004108.5</v>
      </c>
      <c r="O98" s="60">
        <f>N98</f>
        <v>3004108.5</v>
      </c>
      <c r="P98" s="56"/>
      <c r="Q98" s="56">
        <f>N98-K98</f>
        <v>-1916902.5</v>
      </c>
      <c r="R98" s="56">
        <f t="shared" si="2"/>
        <v>-1916902.5</v>
      </c>
      <c r="V98" s="90"/>
      <c r="W98" s="90"/>
      <c r="X98" s="24"/>
      <c r="Y98" s="24"/>
      <c r="Z98" s="24"/>
      <c r="AA98" s="24"/>
      <c r="AB98" s="24"/>
      <c r="AC98" s="24"/>
      <c r="AD98" s="8"/>
      <c r="AE98" s="8"/>
    </row>
    <row r="99" spans="1:31" ht="18" customHeight="1" x14ac:dyDescent="0.25">
      <c r="A99" s="26"/>
      <c r="B99" s="177" t="s">
        <v>41</v>
      </c>
      <c r="C99" s="177"/>
      <c r="D99" s="177"/>
      <c r="E99" s="177"/>
      <c r="F99" s="177"/>
      <c r="G99" s="177"/>
      <c r="H99" s="17"/>
      <c r="I99" s="33"/>
      <c r="J99" s="35"/>
      <c r="K99" s="35"/>
      <c r="L99" s="37"/>
      <c r="M99" s="35"/>
      <c r="N99" s="35"/>
      <c r="O99" s="35"/>
      <c r="P99" s="25"/>
      <c r="Q99" s="37"/>
      <c r="R99" s="25"/>
      <c r="V99" s="90"/>
      <c r="W99" s="90"/>
      <c r="X99" s="24"/>
      <c r="Y99" s="24"/>
      <c r="Z99" s="24"/>
      <c r="AA99" s="24"/>
      <c r="AB99" s="24"/>
      <c r="AC99" s="24"/>
      <c r="AD99" s="8"/>
      <c r="AE99" s="8"/>
    </row>
    <row r="100" spans="1:31" ht="51.75" customHeight="1" x14ac:dyDescent="0.25">
      <c r="A100" s="26">
        <v>1</v>
      </c>
      <c r="B100" s="187" t="s">
        <v>34</v>
      </c>
      <c r="C100" s="187"/>
      <c r="D100" s="187"/>
      <c r="E100" s="187"/>
      <c r="F100" s="187"/>
      <c r="G100" s="187"/>
      <c r="H100" s="28" t="s">
        <v>23</v>
      </c>
      <c r="I100" s="33" t="s">
        <v>25</v>
      </c>
      <c r="J100" s="39"/>
      <c r="K100" s="88">
        <f>K92/(41.749+6.958)*100</f>
        <v>19.391463239370111</v>
      </c>
      <c r="L100" s="63">
        <f>K100</f>
        <v>19.391463239370111</v>
      </c>
      <c r="M100" s="62"/>
      <c r="N100" s="88">
        <f>N92/(21.686+5.064+4.706+5.006+2.204)*100</f>
        <v>0.19655511301918996</v>
      </c>
      <c r="O100" s="62">
        <f>N100</f>
        <v>0.19655511301918996</v>
      </c>
      <c r="P100" s="63"/>
      <c r="Q100" s="56">
        <f>N100-K100</f>
        <v>-19.194908126350921</v>
      </c>
      <c r="R100" s="56">
        <f t="shared" si="2"/>
        <v>-19.194908126350921</v>
      </c>
      <c r="T100" s="98"/>
      <c r="V100" s="90"/>
      <c r="W100" s="90"/>
      <c r="X100" s="104"/>
      <c r="Y100" s="104"/>
      <c r="Z100" s="104"/>
      <c r="AA100" s="104"/>
      <c r="AB100" s="104"/>
      <c r="AC100" s="104"/>
      <c r="AD100" s="104"/>
      <c r="AE100" s="104"/>
    </row>
    <row r="101" spans="1:31" ht="22.5" customHeight="1" x14ac:dyDescent="0.25">
      <c r="A101" s="26"/>
      <c r="B101" s="200" t="s">
        <v>112</v>
      </c>
      <c r="C101" s="201"/>
      <c r="D101" s="201"/>
      <c r="E101" s="201"/>
      <c r="F101" s="201"/>
      <c r="G101" s="201"/>
      <c r="H101" s="201"/>
      <c r="I101" s="201"/>
      <c r="J101" s="201"/>
      <c r="K101" s="201"/>
      <c r="L101" s="201"/>
      <c r="M101" s="201"/>
      <c r="N101" s="201"/>
      <c r="O101" s="201"/>
      <c r="P101" s="201"/>
      <c r="Q101" s="201"/>
      <c r="R101" s="202"/>
      <c r="V101" s="90"/>
      <c r="W101" s="90"/>
      <c r="X101" s="24"/>
      <c r="Y101" s="24"/>
      <c r="Z101" s="24"/>
      <c r="AA101" s="24"/>
      <c r="AB101" s="24"/>
      <c r="AC101" s="24"/>
      <c r="AD101" s="8"/>
      <c r="AE101" s="8"/>
    </row>
    <row r="102" spans="1:31" ht="18" customHeight="1" x14ac:dyDescent="0.25">
      <c r="A102" s="26"/>
      <c r="B102" s="192" t="s">
        <v>38</v>
      </c>
      <c r="C102" s="194"/>
      <c r="D102" s="194"/>
      <c r="E102" s="194"/>
      <c r="F102" s="194"/>
      <c r="G102" s="194"/>
      <c r="H102" s="17"/>
      <c r="I102" s="17"/>
      <c r="J102" s="18"/>
      <c r="K102" s="29"/>
      <c r="L102" s="12"/>
      <c r="M102" s="12"/>
      <c r="N102" s="12"/>
      <c r="O102" s="12"/>
      <c r="P102" s="12"/>
      <c r="Q102" s="12"/>
      <c r="R102" s="12"/>
      <c r="V102" s="90"/>
      <c r="W102" s="90"/>
      <c r="X102" s="24"/>
      <c r="Y102" s="24"/>
      <c r="Z102" s="24"/>
      <c r="AA102" s="24"/>
      <c r="AB102" s="24"/>
      <c r="AC102" s="24"/>
      <c r="AD102" s="8"/>
      <c r="AE102" s="8"/>
    </row>
    <row r="103" spans="1:31" ht="33.75" customHeight="1" x14ac:dyDescent="0.25">
      <c r="A103" s="26"/>
      <c r="B103" s="187" t="s">
        <v>36</v>
      </c>
      <c r="C103" s="187"/>
      <c r="D103" s="187"/>
      <c r="E103" s="187"/>
      <c r="F103" s="187"/>
      <c r="G103" s="187"/>
      <c r="H103" s="28" t="s">
        <v>27</v>
      </c>
      <c r="I103" s="28" t="s">
        <v>24</v>
      </c>
      <c r="J103" s="18"/>
      <c r="K103" s="56">
        <f>SUM(K104:K107)</f>
        <v>1485270</v>
      </c>
      <c r="L103" s="56">
        <f>K103</f>
        <v>1485270</v>
      </c>
      <c r="M103" s="58"/>
      <c r="N103" s="56">
        <f>SUM(N104:N107)</f>
        <v>19323.199999999997</v>
      </c>
      <c r="O103" s="56">
        <f>N103</f>
        <v>19323.199999999997</v>
      </c>
      <c r="P103" s="58"/>
      <c r="Q103" s="56">
        <f>N103-K103</f>
        <v>-1465946.8</v>
      </c>
      <c r="R103" s="56">
        <f>Q103</f>
        <v>-1465946.8</v>
      </c>
      <c r="S103" s="47"/>
      <c r="V103" s="90"/>
      <c r="W103" s="90"/>
      <c r="X103" s="90"/>
      <c r="Y103" s="90"/>
      <c r="Z103" s="90"/>
      <c r="AA103" s="90"/>
      <c r="AB103" s="90"/>
      <c r="AC103" s="90"/>
    </row>
    <row r="104" spans="1:31" ht="51" customHeight="1" x14ac:dyDescent="0.25">
      <c r="A104" s="26">
        <v>1</v>
      </c>
      <c r="B104" s="165" t="s">
        <v>113</v>
      </c>
      <c r="C104" s="165"/>
      <c r="D104" s="165"/>
      <c r="E104" s="165"/>
      <c r="F104" s="165"/>
      <c r="G104" s="165"/>
      <c r="H104" s="28" t="s">
        <v>27</v>
      </c>
      <c r="I104" s="28" t="s">
        <v>26</v>
      </c>
      <c r="J104" s="19"/>
      <c r="K104" s="89">
        <v>8900</v>
      </c>
      <c r="L104" s="56">
        <f>K104</f>
        <v>8900</v>
      </c>
      <c r="M104" s="59"/>
      <c r="N104" s="57">
        <v>8898.7199999999993</v>
      </c>
      <c r="O104" s="56">
        <f>N104</f>
        <v>8898.7199999999993</v>
      </c>
      <c r="P104" s="59"/>
      <c r="Q104" s="56">
        <f>N104-K104</f>
        <v>-1.2800000000006548</v>
      </c>
      <c r="R104" s="56">
        <f>Q104</f>
        <v>-1.2800000000006548</v>
      </c>
      <c r="S104" s="47"/>
      <c r="V104" s="90"/>
      <c r="W104" s="90"/>
      <c r="X104" s="90"/>
      <c r="Y104" s="90"/>
      <c r="Z104" s="90"/>
      <c r="AA104" s="90"/>
      <c r="AB104" s="90"/>
      <c r="AC104" s="90"/>
    </row>
    <row r="105" spans="1:31" ht="33.75" customHeight="1" x14ac:dyDescent="0.25">
      <c r="A105" s="26">
        <v>2</v>
      </c>
      <c r="B105" s="227" t="s">
        <v>114</v>
      </c>
      <c r="C105" s="227"/>
      <c r="D105" s="227"/>
      <c r="E105" s="227"/>
      <c r="F105" s="227"/>
      <c r="G105" s="227"/>
      <c r="H105" s="28" t="s">
        <v>27</v>
      </c>
      <c r="I105" s="28" t="s">
        <v>26</v>
      </c>
      <c r="J105" s="19"/>
      <c r="K105" s="89">
        <v>10430</v>
      </c>
      <c r="L105" s="56">
        <f>K105</f>
        <v>10430</v>
      </c>
      <c r="M105" s="59"/>
      <c r="N105" s="57">
        <v>10424.48</v>
      </c>
      <c r="O105" s="56">
        <f>N105</f>
        <v>10424.48</v>
      </c>
      <c r="P105" s="59"/>
      <c r="Q105" s="56">
        <f>N105-K105</f>
        <v>-5.5200000000004366</v>
      </c>
      <c r="R105" s="56">
        <f>Q105</f>
        <v>-5.5200000000004366</v>
      </c>
      <c r="S105" s="47"/>
      <c r="V105" s="90"/>
      <c r="W105" s="90"/>
      <c r="X105" s="90"/>
      <c r="Y105" s="90"/>
      <c r="Z105" s="90"/>
      <c r="AA105" s="90"/>
      <c r="AB105" s="90"/>
      <c r="AC105" s="90"/>
    </row>
    <row r="106" spans="1:31" ht="52.5" customHeight="1" x14ac:dyDescent="0.25">
      <c r="A106" s="26">
        <v>3</v>
      </c>
      <c r="B106" s="165" t="s">
        <v>74</v>
      </c>
      <c r="C106" s="165"/>
      <c r="D106" s="165"/>
      <c r="E106" s="165"/>
      <c r="F106" s="165"/>
      <c r="G106" s="165"/>
      <c r="H106" s="28" t="s">
        <v>27</v>
      </c>
      <c r="I106" s="28" t="s">
        <v>26</v>
      </c>
      <c r="J106" s="19"/>
      <c r="K106" s="67">
        <v>1435940</v>
      </c>
      <c r="L106" s="56">
        <f>K106</f>
        <v>1435940</v>
      </c>
      <c r="M106" s="59"/>
      <c r="N106" s="57">
        <v>0</v>
      </c>
      <c r="O106" s="56">
        <f>N106</f>
        <v>0</v>
      </c>
      <c r="P106" s="59"/>
      <c r="Q106" s="56">
        <f>N106-K106</f>
        <v>-1435940</v>
      </c>
      <c r="R106" s="56">
        <f>Q106</f>
        <v>-1435940</v>
      </c>
      <c r="S106" s="47"/>
      <c r="V106" s="90"/>
      <c r="W106" s="90"/>
      <c r="X106" s="90"/>
      <c r="Y106" s="90"/>
      <c r="Z106" s="90"/>
      <c r="AA106" s="90"/>
      <c r="AB106" s="90"/>
      <c r="AC106" s="90"/>
    </row>
    <row r="107" spans="1:31" ht="36.75" customHeight="1" x14ac:dyDescent="0.25">
      <c r="A107" s="26">
        <v>4</v>
      </c>
      <c r="B107" s="165" t="s">
        <v>115</v>
      </c>
      <c r="C107" s="165"/>
      <c r="D107" s="165"/>
      <c r="E107" s="165"/>
      <c r="F107" s="165"/>
      <c r="G107" s="165"/>
      <c r="H107" s="28" t="s">
        <v>27</v>
      </c>
      <c r="I107" s="28" t="s">
        <v>26</v>
      </c>
      <c r="J107" s="19"/>
      <c r="K107" s="67">
        <v>30000</v>
      </c>
      <c r="L107" s="56">
        <f>K107</f>
        <v>30000</v>
      </c>
      <c r="M107" s="59"/>
      <c r="N107" s="57">
        <v>0</v>
      </c>
      <c r="O107" s="56">
        <f>N107</f>
        <v>0</v>
      </c>
      <c r="P107" s="59"/>
      <c r="Q107" s="56">
        <f>N107-K107</f>
        <v>-30000</v>
      </c>
      <c r="R107" s="56">
        <f>Q107</f>
        <v>-30000</v>
      </c>
      <c r="S107" s="47"/>
      <c r="V107" s="90"/>
      <c r="W107" s="90"/>
      <c r="X107" s="90"/>
      <c r="Y107" s="90"/>
      <c r="Z107" s="90"/>
      <c r="AA107" s="90"/>
      <c r="AB107" s="90"/>
      <c r="AC107" s="90"/>
    </row>
    <row r="108" spans="1:31" ht="18" customHeight="1" x14ac:dyDescent="0.25">
      <c r="A108" s="26"/>
      <c r="B108" s="177" t="s">
        <v>39</v>
      </c>
      <c r="C108" s="177"/>
      <c r="D108" s="177"/>
      <c r="E108" s="177"/>
      <c r="F108" s="177"/>
      <c r="G108" s="177"/>
      <c r="H108" s="17"/>
      <c r="I108" s="28"/>
      <c r="J108" s="15"/>
      <c r="K108" s="59"/>
      <c r="L108" s="59"/>
      <c r="M108" s="59"/>
      <c r="N108" s="59"/>
      <c r="O108" s="59"/>
      <c r="P108" s="59"/>
      <c r="Q108" s="59"/>
      <c r="R108" s="59"/>
      <c r="U108" s="8"/>
      <c r="V108" s="8"/>
      <c r="W108" s="8"/>
      <c r="X108" s="8"/>
      <c r="Y108" s="8"/>
      <c r="Z108" s="8"/>
      <c r="AA108" s="8"/>
      <c r="AB108" s="8"/>
    </row>
    <row r="109" spans="1:31" ht="48.75" customHeight="1" x14ac:dyDescent="0.25">
      <c r="A109" s="149">
        <v>1</v>
      </c>
      <c r="B109" s="179" t="s">
        <v>138</v>
      </c>
      <c r="C109" s="179"/>
      <c r="D109" s="179"/>
      <c r="E109" s="179"/>
      <c r="F109" s="179"/>
      <c r="G109" s="179"/>
      <c r="H109" s="144" t="s">
        <v>22</v>
      </c>
      <c r="I109" s="144" t="s">
        <v>26</v>
      </c>
      <c r="J109" s="150"/>
      <c r="K109" s="133">
        <f>SUM(K110:K113)</f>
        <v>4</v>
      </c>
      <c r="L109" s="133">
        <f>K109</f>
        <v>4</v>
      </c>
      <c r="M109" s="133"/>
      <c r="N109" s="133">
        <f>SUM(N110:N113)</f>
        <v>2</v>
      </c>
      <c r="O109" s="133">
        <f>SUM(O110:O113)</f>
        <v>2</v>
      </c>
      <c r="P109" s="133"/>
      <c r="Q109" s="151">
        <f>N109-K109</f>
        <v>-2</v>
      </c>
      <c r="R109" s="151">
        <f>Q109</f>
        <v>-2</v>
      </c>
      <c r="U109" s="8"/>
      <c r="V109" s="8"/>
      <c r="W109" s="8"/>
      <c r="X109" s="8"/>
      <c r="Y109" s="8"/>
      <c r="Z109" s="8"/>
      <c r="AA109" s="8"/>
      <c r="AB109" s="8"/>
    </row>
    <row r="110" spans="1:31" ht="51" customHeight="1" x14ac:dyDescent="0.25">
      <c r="A110" s="149">
        <v>2</v>
      </c>
      <c r="B110" s="179" t="s">
        <v>139</v>
      </c>
      <c r="C110" s="179"/>
      <c r="D110" s="179"/>
      <c r="E110" s="179"/>
      <c r="F110" s="179"/>
      <c r="G110" s="179"/>
      <c r="H110" s="144" t="s">
        <v>22</v>
      </c>
      <c r="I110" s="144" t="s">
        <v>26</v>
      </c>
      <c r="J110" s="150"/>
      <c r="K110" s="133">
        <v>1</v>
      </c>
      <c r="L110" s="133">
        <f>K110</f>
        <v>1</v>
      </c>
      <c r="M110" s="133"/>
      <c r="N110" s="133">
        <v>1</v>
      </c>
      <c r="O110" s="133">
        <f>N110</f>
        <v>1</v>
      </c>
      <c r="P110" s="133"/>
      <c r="Q110" s="151">
        <f>N110-K110</f>
        <v>0</v>
      </c>
      <c r="R110" s="151">
        <f>Q110</f>
        <v>0</v>
      </c>
      <c r="T110" s="45"/>
      <c r="U110" s="45"/>
      <c r="V110" s="45"/>
      <c r="W110" s="45"/>
      <c r="X110" s="45"/>
      <c r="Y110" s="45"/>
      <c r="Z110" s="45"/>
      <c r="AA110" s="45"/>
      <c r="AB110" s="45"/>
      <c r="AC110" s="8"/>
    </row>
    <row r="111" spans="1:31" ht="34.5" customHeight="1" x14ac:dyDescent="0.25">
      <c r="A111" s="149">
        <v>3</v>
      </c>
      <c r="B111" s="179" t="s">
        <v>140</v>
      </c>
      <c r="C111" s="179"/>
      <c r="D111" s="179"/>
      <c r="E111" s="179"/>
      <c r="F111" s="179"/>
      <c r="G111" s="179"/>
      <c r="H111" s="144" t="s">
        <v>22</v>
      </c>
      <c r="I111" s="144" t="s">
        <v>26</v>
      </c>
      <c r="J111" s="150"/>
      <c r="K111" s="133">
        <v>1</v>
      </c>
      <c r="L111" s="133">
        <f>K111</f>
        <v>1</v>
      </c>
      <c r="M111" s="133"/>
      <c r="N111" s="133">
        <v>1</v>
      </c>
      <c r="O111" s="133">
        <f>N111</f>
        <v>1</v>
      </c>
      <c r="P111" s="133"/>
      <c r="Q111" s="151">
        <f>N111-K111</f>
        <v>0</v>
      </c>
      <c r="R111" s="151">
        <f>Q111</f>
        <v>0</v>
      </c>
      <c r="T111" s="46"/>
      <c r="U111" s="46"/>
      <c r="V111" s="46"/>
      <c r="W111" s="46"/>
      <c r="X111" s="46"/>
      <c r="Y111" s="46"/>
      <c r="Z111" s="46"/>
      <c r="AA111" s="46"/>
      <c r="AB111" s="46"/>
      <c r="AC111" s="8"/>
    </row>
    <row r="112" spans="1:31" ht="33.75" customHeight="1" x14ac:dyDescent="0.25">
      <c r="A112" s="149">
        <v>4</v>
      </c>
      <c r="B112" s="179" t="s">
        <v>75</v>
      </c>
      <c r="C112" s="179"/>
      <c r="D112" s="179"/>
      <c r="E112" s="179"/>
      <c r="F112" s="179"/>
      <c r="G112" s="179"/>
      <c r="H112" s="144" t="s">
        <v>22</v>
      </c>
      <c r="I112" s="144" t="s">
        <v>26</v>
      </c>
      <c r="J112" s="150"/>
      <c r="K112" s="133">
        <v>1</v>
      </c>
      <c r="L112" s="133">
        <f>K112</f>
        <v>1</v>
      </c>
      <c r="M112" s="133"/>
      <c r="N112" s="133">
        <v>0</v>
      </c>
      <c r="O112" s="133">
        <f>N112</f>
        <v>0</v>
      </c>
      <c r="P112" s="133"/>
      <c r="Q112" s="151">
        <f>N112-K112</f>
        <v>-1</v>
      </c>
      <c r="R112" s="151">
        <f>Q112</f>
        <v>-1</v>
      </c>
      <c r="T112" s="45"/>
      <c r="U112" s="45"/>
      <c r="V112" s="45"/>
      <c r="W112" s="45"/>
      <c r="X112" s="45"/>
      <c r="Y112" s="45"/>
      <c r="Z112" s="45"/>
      <c r="AA112" s="45"/>
      <c r="AB112" s="45"/>
      <c r="AC112" s="8"/>
    </row>
    <row r="113" spans="1:47" ht="33.75" customHeight="1" x14ac:dyDescent="0.25">
      <c r="A113" s="149">
        <v>5</v>
      </c>
      <c r="B113" s="179" t="s">
        <v>141</v>
      </c>
      <c r="C113" s="179"/>
      <c r="D113" s="179"/>
      <c r="E113" s="179"/>
      <c r="F113" s="179"/>
      <c r="G113" s="179"/>
      <c r="H113" s="144" t="s">
        <v>22</v>
      </c>
      <c r="I113" s="144" t="s">
        <v>26</v>
      </c>
      <c r="J113" s="150"/>
      <c r="K113" s="133">
        <v>1</v>
      </c>
      <c r="L113" s="133">
        <f>K113</f>
        <v>1</v>
      </c>
      <c r="M113" s="133"/>
      <c r="N113" s="133">
        <v>0</v>
      </c>
      <c r="O113" s="133">
        <f>N113</f>
        <v>0</v>
      </c>
      <c r="P113" s="133"/>
      <c r="Q113" s="151">
        <f>N113-K113</f>
        <v>-1</v>
      </c>
      <c r="R113" s="151">
        <f>Q113</f>
        <v>-1</v>
      </c>
      <c r="T113" s="45"/>
      <c r="U113" s="45"/>
      <c r="V113" s="45"/>
      <c r="W113" s="45"/>
      <c r="X113" s="45"/>
      <c r="Y113" s="45"/>
      <c r="Z113" s="45"/>
      <c r="AA113" s="45"/>
      <c r="AB113" s="45"/>
      <c r="AC113" s="8"/>
    </row>
    <row r="114" spans="1:47" ht="18" customHeight="1" x14ac:dyDescent="0.25">
      <c r="A114" s="26"/>
      <c r="B114" s="177" t="s">
        <v>40</v>
      </c>
      <c r="C114" s="177"/>
      <c r="D114" s="177"/>
      <c r="E114" s="177"/>
      <c r="F114" s="177"/>
      <c r="G114" s="177"/>
      <c r="H114" s="28"/>
      <c r="I114" s="28"/>
      <c r="J114" s="15"/>
      <c r="K114" s="134"/>
      <c r="L114" s="134"/>
      <c r="M114" s="134"/>
      <c r="N114" s="135"/>
      <c r="O114" s="134"/>
      <c r="P114" s="134"/>
      <c r="Q114" s="56"/>
      <c r="R114" s="56"/>
      <c r="T114" s="8"/>
      <c r="U114" s="8"/>
      <c r="V114" s="8"/>
      <c r="W114" s="8"/>
      <c r="X114" s="8"/>
      <c r="Y114" s="8"/>
      <c r="Z114" s="8"/>
      <c r="AA114" s="8"/>
      <c r="AB114" s="8"/>
      <c r="AC114" s="8"/>
    </row>
    <row r="115" spans="1:47" ht="34.5" customHeight="1" x14ac:dyDescent="0.25">
      <c r="A115" s="26">
        <v>1</v>
      </c>
      <c r="B115" s="165" t="s">
        <v>121</v>
      </c>
      <c r="C115" s="165"/>
      <c r="D115" s="165"/>
      <c r="E115" s="165"/>
      <c r="F115" s="165"/>
      <c r="G115" s="165"/>
      <c r="H115" s="28" t="s">
        <v>27</v>
      </c>
      <c r="I115" s="28" t="s">
        <v>25</v>
      </c>
      <c r="J115" s="15"/>
      <c r="K115" s="134">
        <f>K104/K110</f>
        <v>8900</v>
      </c>
      <c r="L115" s="134">
        <f>K115</f>
        <v>8900</v>
      </c>
      <c r="M115" s="134"/>
      <c r="N115" s="135">
        <f>N104/N110</f>
        <v>8898.7199999999993</v>
      </c>
      <c r="O115" s="134">
        <f>N115</f>
        <v>8898.7199999999993</v>
      </c>
      <c r="P115" s="134"/>
      <c r="Q115" s="56">
        <f>N115-K115</f>
        <v>-1.2800000000006548</v>
      </c>
      <c r="R115" s="56">
        <f>Q115</f>
        <v>-1.2800000000006548</v>
      </c>
      <c r="T115" s="96"/>
      <c r="U115" s="95"/>
      <c r="V115" s="43"/>
      <c r="W115" s="43"/>
      <c r="X115" s="43"/>
      <c r="Y115" s="43"/>
      <c r="Z115" s="43"/>
      <c r="AA115" s="43"/>
      <c r="AB115" s="43"/>
    </row>
    <row r="116" spans="1:47" ht="37.5" customHeight="1" x14ac:dyDescent="0.25">
      <c r="A116" s="26">
        <v>2</v>
      </c>
      <c r="B116" s="178" t="s">
        <v>122</v>
      </c>
      <c r="C116" s="178"/>
      <c r="D116" s="178"/>
      <c r="E116" s="178"/>
      <c r="F116" s="178"/>
      <c r="G116" s="178"/>
      <c r="H116" s="28" t="s">
        <v>27</v>
      </c>
      <c r="I116" s="28" t="s">
        <v>25</v>
      </c>
      <c r="J116" s="15"/>
      <c r="K116" s="134">
        <f>K105/K111</f>
        <v>10430</v>
      </c>
      <c r="L116" s="134">
        <f>K116</f>
        <v>10430</v>
      </c>
      <c r="M116" s="134"/>
      <c r="N116" s="136">
        <f>N105/N111</f>
        <v>10424.48</v>
      </c>
      <c r="O116" s="134">
        <f>N116</f>
        <v>10424.48</v>
      </c>
      <c r="P116" s="134"/>
      <c r="Q116" s="56">
        <f>N116-K116</f>
        <v>-5.5200000000004366</v>
      </c>
      <c r="R116" s="56">
        <f>Q116</f>
        <v>-5.5200000000004366</v>
      </c>
      <c r="T116" s="44"/>
      <c r="U116" s="44"/>
      <c r="V116" s="44"/>
      <c r="W116" s="44"/>
      <c r="X116" s="44"/>
      <c r="Y116" s="44"/>
      <c r="Z116" s="44"/>
      <c r="AA116" s="44"/>
      <c r="AB116" s="44"/>
    </row>
    <row r="117" spans="1:47" ht="36" customHeight="1" x14ac:dyDescent="0.25">
      <c r="A117" s="26">
        <v>3</v>
      </c>
      <c r="B117" s="165" t="s">
        <v>123</v>
      </c>
      <c r="C117" s="165"/>
      <c r="D117" s="165"/>
      <c r="E117" s="165"/>
      <c r="F117" s="165"/>
      <c r="G117" s="165"/>
      <c r="H117" s="28" t="s">
        <v>27</v>
      </c>
      <c r="I117" s="28" t="s">
        <v>25</v>
      </c>
      <c r="J117" s="15"/>
      <c r="K117" s="134">
        <f>K106/K112</f>
        <v>1435940</v>
      </c>
      <c r="L117" s="134">
        <f>K117</f>
        <v>1435940</v>
      </c>
      <c r="M117" s="134"/>
      <c r="N117" s="135">
        <v>0</v>
      </c>
      <c r="O117" s="134">
        <f>N117</f>
        <v>0</v>
      </c>
      <c r="P117" s="134"/>
      <c r="Q117" s="56">
        <f>N117-K117</f>
        <v>-1435940</v>
      </c>
      <c r="R117" s="56">
        <f>Q117</f>
        <v>-1435940</v>
      </c>
      <c r="T117" s="43"/>
      <c r="U117" s="43"/>
      <c r="V117" s="43"/>
      <c r="W117" s="43"/>
      <c r="X117" s="43"/>
      <c r="Y117" s="43"/>
      <c r="Z117" s="43"/>
      <c r="AA117" s="43"/>
      <c r="AB117" s="43"/>
    </row>
    <row r="118" spans="1:47" ht="36" customHeight="1" x14ac:dyDescent="0.25">
      <c r="A118" s="26">
        <v>4</v>
      </c>
      <c r="B118" s="165" t="s">
        <v>124</v>
      </c>
      <c r="C118" s="165"/>
      <c r="D118" s="165"/>
      <c r="E118" s="165"/>
      <c r="F118" s="165"/>
      <c r="G118" s="165"/>
      <c r="H118" s="28" t="s">
        <v>27</v>
      </c>
      <c r="I118" s="28" t="s">
        <v>25</v>
      </c>
      <c r="J118" s="15"/>
      <c r="K118" s="134">
        <f>K107/K113</f>
        <v>30000</v>
      </c>
      <c r="L118" s="134">
        <f>K118</f>
        <v>30000</v>
      </c>
      <c r="M118" s="134"/>
      <c r="N118" s="135">
        <v>0</v>
      </c>
      <c r="O118" s="134">
        <f>N118</f>
        <v>0</v>
      </c>
      <c r="P118" s="134"/>
      <c r="Q118" s="56">
        <f>N118-K118</f>
        <v>-30000</v>
      </c>
      <c r="R118" s="56">
        <f>Q118</f>
        <v>-30000</v>
      </c>
      <c r="T118" s="43"/>
      <c r="U118" s="43"/>
      <c r="V118" s="43"/>
      <c r="W118" s="43"/>
      <c r="X118" s="43"/>
      <c r="Y118" s="43"/>
      <c r="Z118" s="43"/>
      <c r="AA118" s="43"/>
      <c r="AB118" s="43"/>
    </row>
    <row r="119" spans="1:47" ht="21" customHeight="1" x14ac:dyDescent="0.25">
      <c r="A119" s="26"/>
      <c r="B119" s="177" t="s">
        <v>41</v>
      </c>
      <c r="C119" s="177"/>
      <c r="D119" s="177"/>
      <c r="E119" s="177"/>
      <c r="F119" s="177"/>
      <c r="G119" s="177"/>
      <c r="H119" s="17"/>
      <c r="I119" s="28"/>
      <c r="J119" s="17"/>
      <c r="K119" s="28"/>
      <c r="L119" s="28"/>
      <c r="M119" s="28"/>
      <c r="N119" s="28"/>
      <c r="O119" s="28"/>
      <c r="P119" s="28"/>
      <c r="Q119" s="56"/>
      <c r="R119" s="56"/>
    </row>
    <row r="120" spans="1:47" ht="36.75" customHeight="1" x14ac:dyDescent="0.25">
      <c r="A120" s="26">
        <v>1</v>
      </c>
      <c r="B120" s="187" t="s">
        <v>125</v>
      </c>
      <c r="C120" s="187"/>
      <c r="D120" s="187"/>
      <c r="E120" s="187"/>
      <c r="F120" s="187"/>
      <c r="G120" s="187"/>
      <c r="H120" s="28" t="s">
        <v>76</v>
      </c>
      <c r="I120" s="28" t="s">
        <v>25</v>
      </c>
      <c r="J120" s="15"/>
      <c r="K120" s="63">
        <f>K103/7335179.46*100</f>
        <v>20.248584347519156</v>
      </c>
      <c r="L120" s="63">
        <f>K120</f>
        <v>20.248584347519156</v>
      </c>
      <c r="M120" s="63"/>
      <c r="N120" s="63">
        <f>N103/7335179.46*100</f>
        <v>0.26343186428324955</v>
      </c>
      <c r="O120" s="63">
        <f>N120</f>
        <v>0.26343186428324955</v>
      </c>
      <c r="P120" s="58"/>
      <c r="Q120" s="56">
        <f>N120-K120</f>
        <v>-19.985152483235908</v>
      </c>
      <c r="R120" s="56">
        <f>Q120</f>
        <v>-19.985152483235908</v>
      </c>
    </row>
    <row r="121" spans="1:47" ht="9" customHeight="1" x14ac:dyDescent="0.25">
      <c r="A121" s="117"/>
      <c r="B121" s="251"/>
      <c r="C121" s="251"/>
      <c r="D121" s="251"/>
      <c r="E121" s="251"/>
      <c r="F121" s="251"/>
      <c r="G121" s="251"/>
      <c r="H121" s="251"/>
      <c r="I121" s="251"/>
      <c r="J121" s="251"/>
      <c r="K121" s="251"/>
      <c r="L121" s="251"/>
      <c r="M121" s="251"/>
      <c r="N121" s="251"/>
      <c r="O121" s="251"/>
      <c r="P121" s="251"/>
      <c r="Q121" s="251"/>
      <c r="R121" s="251"/>
    </row>
    <row r="122" spans="1:47" ht="21.75" customHeight="1" x14ac:dyDescent="0.25">
      <c r="A122" s="118" t="s">
        <v>116</v>
      </c>
      <c r="B122" s="118"/>
      <c r="C122" s="118"/>
      <c r="D122" s="118"/>
      <c r="E122" s="118"/>
      <c r="F122" s="118"/>
      <c r="G122" s="118"/>
      <c r="H122" s="118"/>
      <c r="I122" s="118"/>
      <c r="J122" s="118"/>
      <c r="K122" s="118"/>
      <c r="L122" s="118"/>
      <c r="M122" s="118"/>
      <c r="N122" s="118"/>
      <c r="O122" s="118"/>
      <c r="P122" s="118"/>
      <c r="Q122" s="118"/>
      <c r="R122" s="118"/>
      <c r="S122" s="119"/>
      <c r="T122" s="119"/>
      <c r="U122" s="119"/>
      <c r="V122" s="119"/>
      <c r="W122" s="119"/>
      <c r="X122" s="119"/>
      <c r="Y122" s="119"/>
      <c r="Z122" s="119"/>
      <c r="AA122" s="119"/>
      <c r="AB122" s="119"/>
      <c r="AC122" s="120"/>
      <c r="AD122" s="120"/>
      <c r="AE122" s="120"/>
      <c r="AF122" s="120"/>
      <c r="AG122" s="121"/>
      <c r="AH122" s="121"/>
      <c r="AI122" s="122"/>
      <c r="AJ122" s="122"/>
      <c r="AK122" s="122"/>
      <c r="AL122" s="123"/>
      <c r="AM122" s="117"/>
      <c r="AN122" s="122"/>
      <c r="AO122" s="122"/>
      <c r="AP122" s="122"/>
      <c r="AQ122" s="122"/>
      <c r="AR122" s="117"/>
      <c r="AS122" s="124"/>
    </row>
    <row r="123" spans="1:47" ht="11.25" customHeight="1" x14ac:dyDescent="0.25">
      <c r="A123" s="125"/>
      <c r="B123"/>
      <c r="C123"/>
      <c r="D123"/>
      <c r="E123" s="126"/>
      <c r="F123" s="126"/>
      <c r="G123" s="126"/>
      <c r="H123" s="126"/>
      <c r="I123" s="126"/>
      <c r="J123" s="126"/>
      <c r="K123" s="126"/>
      <c r="L123" s="126"/>
      <c r="M123" s="126"/>
      <c r="N123" s="126"/>
      <c r="O123" s="126"/>
      <c r="P123" s="126"/>
      <c r="Q123" s="126"/>
      <c r="R123" s="126"/>
      <c r="S123" s="119"/>
      <c r="T123" s="119"/>
      <c r="U123" s="119"/>
      <c r="V123" s="119"/>
      <c r="W123" s="119"/>
      <c r="X123" s="119"/>
      <c r="Y123" s="119"/>
      <c r="Z123" s="119"/>
      <c r="AA123" s="119"/>
      <c r="AB123" s="119"/>
      <c r="AC123" s="120"/>
      <c r="AD123" s="120"/>
      <c r="AE123" s="120"/>
      <c r="AF123" s="120"/>
      <c r="AG123" s="121"/>
      <c r="AH123" s="121"/>
      <c r="AI123" s="122"/>
      <c r="AJ123" s="122"/>
      <c r="AK123" s="122"/>
      <c r="AL123" s="123"/>
      <c r="AM123" s="117"/>
      <c r="AN123" s="122"/>
      <c r="AO123" s="122"/>
      <c r="AP123" s="122"/>
      <c r="AQ123" s="122"/>
      <c r="AR123" s="117"/>
      <c r="AS123" s="124"/>
    </row>
    <row r="124" spans="1:47" ht="35.25" customHeight="1" x14ac:dyDescent="0.25">
      <c r="A124" s="127" t="s">
        <v>15</v>
      </c>
      <c r="B124" s="127" t="s">
        <v>20</v>
      </c>
      <c r="C124" s="127" t="s">
        <v>18</v>
      </c>
      <c r="D124" s="243" t="s">
        <v>117</v>
      </c>
      <c r="E124" s="244"/>
      <c r="F124" s="244"/>
      <c r="G124" s="244"/>
      <c r="H124" s="244"/>
      <c r="I124" s="244"/>
      <c r="J124" s="244"/>
      <c r="K124" s="244"/>
      <c r="L124" s="244"/>
      <c r="M124" s="244"/>
      <c r="N124" s="244"/>
      <c r="O124" s="244"/>
      <c r="P124" s="244"/>
      <c r="Q124" s="244"/>
      <c r="R124" s="244"/>
      <c r="S124" s="129"/>
      <c r="T124" s="129"/>
      <c r="U124" s="129"/>
      <c r="V124" s="129"/>
      <c r="W124" s="129"/>
      <c r="X124" s="129"/>
      <c r="Y124" s="129"/>
      <c r="Z124" s="129"/>
      <c r="AA124" s="129"/>
      <c r="AB124" s="129"/>
      <c r="AC124" s="129"/>
      <c r="AD124" s="129"/>
      <c r="AE124" s="129"/>
      <c r="AF124" s="129"/>
      <c r="AG124" s="129"/>
      <c r="AH124" s="129"/>
      <c r="AI124" s="129"/>
      <c r="AJ124" s="129"/>
      <c r="AK124" s="129"/>
      <c r="AL124" s="129"/>
      <c r="AM124" s="129"/>
      <c r="AN124" s="129"/>
      <c r="AO124" s="129"/>
      <c r="AP124" s="129"/>
      <c r="AQ124" s="129"/>
      <c r="AR124" s="129"/>
      <c r="AS124" s="129"/>
      <c r="AT124" s="8"/>
      <c r="AU124" s="8"/>
    </row>
    <row r="125" spans="1:47" ht="18.75" customHeight="1" x14ac:dyDescent="0.25">
      <c r="A125" s="127">
        <v>1</v>
      </c>
      <c r="B125" s="127">
        <v>2</v>
      </c>
      <c r="C125" s="127">
        <v>3</v>
      </c>
      <c r="D125" s="243">
        <v>4</v>
      </c>
      <c r="E125" s="244"/>
      <c r="F125" s="244"/>
      <c r="G125" s="244"/>
      <c r="H125" s="244"/>
      <c r="I125" s="244"/>
      <c r="J125" s="244"/>
      <c r="K125" s="244"/>
      <c r="L125" s="244"/>
      <c r="M125" s="244"/>
      <c r="N125" s="244"/>
      <c r="O125" s="244"/>
      <c r="P125" s="244"/>
      <c r="Q125" s="244"/>
      <c r="R125" s="244"/>
      <c r="S125" s="129"/>
      <c r="T125" s="129"/>
      <c r="U125" s="129"/>
      <c r="V125" s="129"/>
      <c r="W125" s="129"/>
      <c r="X125" s="129"/>
      <c r="Y125" s="129"/>
      <c r="Z125" s="129"/>
      <c r="AA125" s="129"/>
      <c r="AB125" s="129"/>
      <c r="AC125" s="129"/>
      <c r="AD125" s="129"/>
      <c r="AE125" s="129"/>
      <c r="AF125" s="129"/>
      <c r="AG125" s="129"/>
      <c r="AH125" s="129"/>
      <c r="AI125" s="129"/>
      <c r="AJ125" s="129"/>
      <c r="AK125" s="129"/>
      <c r="AL125" s="129"/>
      <c r="AM125" s="129"/>
      <c r="AN125" s="129"/>
      <c r="AO125" s="129"/>
      <c r="AP125" s="129"/>
      <c r="AQ125" s="129"/>
      <c r="AR125" s="129"/>
      <c r="AS125" s="129"/>
      <c r="AT125" s="8"/>
      <c r="AU125" s="8"/>
    </row>
    <row r="126" spans="1:47" ht="24.75" customHeight="1" x14ac:dyDescent="0.25">
      <c r="A126" s="127"/>
      <c r="B126" s="245" t="s">
        <v>28</v>
      </c>
      <c r="C126" s="237"/>
      <c r="D126" s="237"/>
      <c r="E126" s="237"/>
      <c r="F126" s="237"/>
      <c r="G126" s="237"/>
      <c r="H126" s="237"/>
      <c r="I126" s="237"/>
      <c r="J126" s="237"/>
      <c r="K126" s="237"/>
      <c r="L126" s="237"/>
      <c r="M126" s="237"/>
      <c r="N126" s="237"/>
      <c r="O126" s="237"/>
      <c r="P126" s="237"/>
      <c r="Q126" s="237"/>
      <c r="R126" s="237"/>
      <c r="S126" s="130"/>
      <c r="T126" s="130"/>
      <c r="U126" s="130"/>
      <c r="V126" s="130"/>
      <c r="W126" s="130"/>
      <c r="X126" s="130"/>
      <c r="Y126" s="130"/>
      <c r="Z126" s="130"/>
      <c r="AA126" s="130"/>
      <c r="AB126" s="130"/>
      <c r="AC126" s="130"/>
      <c r="AD126" s="130"/>
      <c r="AE126" s="130"/>
      <c r="AF126" s="130"/>
      <c r="AG126" s="130"/>
      <c r="AH126" s="130"/>
      <c r="AI126" s="130"/>
      <c r="AJ126" s="130"/>
      <c r="AK126" s="130"/>
      <c r="AL126" s="130"/>
      <c r="AM126" s="130"/>
      <c r="AN126" s="130"/>
      <c r="AO126" s="130"/>
      <c r="AP126" s="130"/>
      <c r="AQ126" s="130"/>
      <c r="AR126" s="130"/>
      <c r="AS126" s="130"/>
      <c r="AT126" s="8"/>
      <c r="AU126" s="8"/>
    </row>
    <row r="127" spans="1:47" ht="100.5" customHeight="1" x14ac:dyDescent="0.25">
      <c r="A127" s="127">
        <v>1</v>
      </c>
      <c r="B127" s="127" t="s">
        <v>38</v>
      </c>
      <c r="C127" s="127" t="s">
        <v>118</v>
      </c>
      <c r="D127" s="240" t="s">
        <v>145</v>
      </c>
      <c r="E127" s="241"/>
      <c r="F127" s="241"/>
      <c r="G127" s="241"/>
      <c r="H127" s="241"/>
      <c r="I127" s="241"/>
      <c r="J127" s="241"/>
      <c r="K127" s="241"/>
      <c r="L127" s="241"/>
      <c r="M127" s="241"/>
      <c r="N127" s="241"/>
      <c r="O127" s="241"/>
      <c r="P127" s="241"/>
      <c r="Q127" s="241"/>
      <c r="R127" s="241"/>
      <c r="S127" s="129"/>
      <c r="T127" s="129"/>
      <c r="U127" s="129"/>
      <c r="V127" s="129"/>
      <c r="W127" s="129"/>
      <c r="X127" s="129"/>
      <c r="Y127" s="129"/>
      <c r="Z127" s="129"/>
      <c r="AA127" s="129"/>
      <c r="AB127" s="129"/>
      <c r="AC127" s="129"/>
      <c r="AD127" s="129"/>
      <c r="AE127" s="129"/>
      <c r="AF127" s="129"/>
      <c r="AG127" s="129"/>
      <c r="AH127" s="129"/>
      <c r="AI127" s="129"/>
      <c r="AJ127" s="129"/>
      <c r="AK127" s="129"/>
      <c r="AL127" s="129"/>
      <c r="AM127" s="129"/>
      <c r="AN127" s="129"/>
      <c r="AO127" s="129"/>
      <c r="AP127" s="129"/>
      <c r="AQ127" s="129"/>
      <c r="AR127" s="129"/>
      <c r="AS127" s="129"/>
      <c r="AT127" s="8"/>
      <c r="AU127" s="8"/>
    </row>
    <row r="128" spans="1:47" ht="39" customHeight="1" x14ac:dyDescent="0.25">
      <c r="A128" s="232">
        <v>2</v>
      </c>
      <c r="B128" s="232" t="s">
        <v>119</v>
      </c>
      <c r="C128" s="28" t="s">
        <v>31</v>
      </c>
      <c r="D128" s="230" t="s">
        <v>134</v>
      </c>
      <c r="E128" s="231"/>
      <c r="F128" s="231"/>
      <c r="G128" s="231"/>
      <c r="H128" s="231"/>
      <c r="I128" s="231"/>
      <c r="J128" s="231"/>
      <c r="K128" s="231"/>
      <c r="L128" s="231"/>
      <c r="M128" s="231"/>
      <c r="N128" s="231"/>
      <c r="O128" s="231"/>
      <c r="P128" s="231"/>
      <c r="Q128" s="231"/>
      <c r="R128" s="231"/>
      <c r="S128" s="129"/>
      <c r="T128" s="129"/>
      <c r="U128" s="129"/>
      <c r="V128" s="129"/>
      <c r="W128" s="129"/>
      <c r="X128" s="129"/>
      <c r="Y128" s="129"/>
      <c r="Z128" s="129"/>
      <c r="AA128" s="129"/>
      <c r="AB128" s="129"/>
      <c r="AC128" s="129"/>
      <c r="AD128" s="129"/>
      <c r="AE128" s="129"/>
      <c r="AF128" s="129"/>
      <c r="AG128" s="129"/>
      <c r="AH128" s="129"/>
      <c r="AI128" s="129"/>
      <c r="AJ128" s="129"/>
      <c r="AK128" s="129"/>
      <c r="AL128" s="129"/>
      <c r="AM128" s="129"/>
      <c r="AN128" s="129"/>
      <c r="AO128" s="129"/>
      <c r="AP128" s="129"/>
      <c r="AQ128" s="129"/>
      <c r="AR128" s="129"/>
      <c r="AS128" s="129"/>
      <c r="AT128" s="8"/>
      <c r="AU128" s="8"/>
    </row>
    <row r="129" spans="1:47" ht="22.5" customHeight="1" x14ac:dyDescent="0.25">
      <c r="A129" s="233"/>
      <c r="B129" s="233"/>
      <c r="C129" s="28" t="s">
        <v>22</v>
      </c>
      <c r="D129" s="230" t="s">
        <v>128</v>
      </c>
      <c r="E129" s="231"/>
      <c r="F129" s="231"/>
      <c r="G129" s="231"/>
      <c r="H129" s="231"/>
      <c r="I129" s="231"/>
      <c r="J129" s="231"/>
      <c r="K129" s="231"/>
      <c r="L129" s="231"/>
      <c r="M129" s="231"/>
      <c r="N129" s="231"/>
      <c r="O129" s="231"/>
      <c r="P129" s="231"/>
      <c r="Q129" s="231"/>
      <c r="R129" s="231"/>
      <c r="S129" s="129"/>
      <c r="T129" s="129"/>
      <c r="U129" s="129"/>
      <c r="V129" s="129"/>
      <c r="W129" s="129"/>
      <c r="X129" s="129"/>
      <c r="Y129" s="129"/>
      <c r="Z129" s="129"/>
      <c r="AA129" s="129"/>
      <c r="AB129" s="129"/>
      <c r="AC129" s="129"/>
      <c r="AD129" s="129"/>
      <c r="AE129" s="129"/>
      <c r="AF129" s="129"/>
      <c r="AG129" s="129"/>
      <c r="AH129" s="129"/>
      <c r="AI129" s="129"/>
      <c r="AJ129" s="129"/>
      <c r="AK129" s="129"/>
      <c r="AL129" s="129"/>
      <c r="AM129" s="129"/>
      <c r="AN129" s="129"/>
      <c r="AO129" s="129"/>
      <c r="AP129" s="129"/>
      <c r="AQ129" s="129"/>
      <c r="AR129" s="129"/>
      <c r="AS129" s="129"/>
      <c r="AT129" s="8"/>
      <c r="AU129" s="8"/>
    </row>
    <row r="130" spans="1:47" ht="36" customHeight="1" x14ac:dyDescent="0.25">
      <c r="A130" s="127">
        <v>3</v>
      </c>
      <c r="B130" s="127" t="s">
        <v>40</v>
      </c>
      <c r="C130" s="127" t="s">
        <v>118</v>
      </c>
      <c r="D130" s="236" t="s">
        <v>146</v>
      </c>
      <c r="E130" s="236"/>
      <c r="F130" s="236"/>
      <c r="G130" s="236"/>
      <c r="H130" s="236"/>
      <c r="I130" s="236"/>
      <c r="J130" s="236"/>
      <c r="K130" s="236"/>
      <c r="L130" s="236"/>
      <c r="M130" s="236"/>
      <c r="N130" s="236"/>
      <c r="O130" s="236"/>
      <c r="P130" s="236"/>
      <c r="Q130" s="236"/>
      <c r="R130" s="236"/>
      <c r="S130" s="129"/>
      <c r="T130" s="129"/>
      <c r="U130" s="129"/>
      <c r="V130" s="129"/>
      <c r="W130" s="129"/>
      <c r="X130" s="129"/>
      <c r="Y130" s="129"/>
      <c r="Z130" s="129"/>
      <c r="AA130" s="129"/>
      <c r="AB130" s="129"/>
      <c r="AC130" s="129"/>
      <c r="AD130" s="129"/>
      <c r="AE130" s="129"/>
      <c r="AF130" s="129"/>
      <c r="AG130" s="129"/>
      <c r="AH130" s="129"/>
      <c r="AI130" s="129"/>
      <c r="AJ130" s="129"/>
      <c r="AK130" s="129"/>
      <c r="AL130" s="129"/>
      <c r="AM130" s="129"/>
      <c r="AN130" s="129"/>
      <c r="AO130" s="129"/>
      <c r="AP130" s="129"/>
      <c r="AQ130" s="129"/>
      <c r="AR130" s="129"/>
      <c r="AS130" s="129"/>
      <c r="AT130" s="8"/>
      <c r="AU130" s="8"/>
    </row>
    <row r="131" spans="1:47" ht="24.75" customHeight="1" x14ac:dyDescent="0.25">
      <c r="A131" s="127">
        <v>4</v>
      </c>
      <c r="B131" s="127" t="s">
        <v>41</v>
      </c>
      <c r="C131" s="28" t="s">
        <v>103</v>
      </c>
      <c r="D131" s="234" t="s">
        <v>127</v>
      </c>
      <c r="E131" s="234"/>
      <c r="F131" s="234"/>
      <c r="G131" s="234"/>
      <c r="H131" s="234"/>
      <c r="I131" s="234"/>
      <c r="J131" s="234"/>
      <c r="K131" s="234"/>
      <c r="L131" s="234"/>
      <c r="M131" s="234"/>
      <c r="N131" s="234"/>
      <c r="O131" s="234"/>
      <c r="P131" s="234"/>
      <c r="Q131" s="234"/>
      <c r="R131" s="234"/>
      <c r="S131" s="129"/>
      <c r="T131" s="129"/>
      <c r="U131" s="129"/>
      <c r="V131" s="129"/>
      <c r="W131" s="129"/>
      <c r="X131" s="129"/>
      <c r="Y131" s="129"/>
      <c r="Z131" s="129"/>
      <c r="AA131" s="129"/>
      <c r="AB131" s="129"/>
      <c r="AC131" s="129"/>
      <c r="AD131" s="129"/>
      <c r="AE131" s="129"/>
      <c r="AF131" s="129"/>
      <c r="AG131" s="129"/>
      <c r="AH131" s="129"/>
      <c r="AI131" s="129"/>
      <c r="AJ131" s="129"/>
      <c r="AK131" s="129"/>
      <c r="AL131" s="129"/>
      <c r="AM131" s="129"/>
      <c r="AN131" s="129"/>
      <c r="AO131" s="129"/>
      <c r="AP131" s="129"/>
      <c r="AQ131" s="129"/>
      <c r="AR131" s="129"/>
      <c r="AS131" s="129"/>
      <c r="AT131" s="8"/>
      <c r="AU131" s="8"/>
    </row>
    <row r="132" spans="1:47" ht="21.75" customHeight="1" x14ac:dyDescent="0.25">
      <c r="A132" s="128"/>
      <c r="B132" s="237" t="s">
        <v>84</v>
      </c>
      <c r="C132" s="237"/>
      <c r="D132" s="237"/>
      <c r="E132" s="237"/>
      <c r="F132" s="237"/>
      <c r="G132" s="237"/>
      <c r="H132" s="237"/>
      <c r="I132" s="237"/>
      <c r="J132" s="237"/>
      <c r="K132" s="237"/>
      <c r="L132" s="237"/>
      <c r="M132" s="237"/>
      <c r="N132" s="237"/>
      <c r="O132" s="237"/>
      <c r="P132" s="237"/>
      <c r="Q132" s="237"/>
      <c r="R132" s="237"/>
      <c r="S132" s="130"/>
      <c r="T132" s="130"/>
      <c r="U132" s="130"/>
      <c r="V132" s="130"/>
      <c r="W132" s="130"/>
      <c r="X132" s="130"/>
      <c r="Y132" s="130"/>
      <c r="Z132" s="130"/>
      <c r="AA132" s="130"/>
      <c r="AB132" s="130"/>
      <c r="AC132" s="130"/>
      <c r="AD132" s="130"/>
      <c r="AE132" s="130"/>
      <c r="AF132" s="130"/>
      <c r="AG132" s="130"/>
      <c r="AH132" s="130"/>
      <c r="AI132" s="130"/>
      <c r="AJ132" s="130"/>
      <c r="AK132" s="130"/>
      <c r="AL132" s="130"/>
      <c r="AM132" s="130"/>
      <c r="AN132" s="130"/>
      <c r="AO132" s="130"/>
      <c r="AP132" s="130"/>
      <c r="AQ132" s="130"/>
      <c r="AR132" s="130"/>
      <c r="AS132" s="130"/>
      <c r="AT132" s="8"/>
      <c r="AU132" s="8"/>
    </row>
    <row r="133" spans="1:47" ht="33" customHeight="1" x14ac:dyDescent="0.25">
      <c r="A133" s="127">
        <v>1</v>
      </c>
      <c r="B133" s="127" t="s">
        <v>38</v>
      </c>
      <c r="C133" s="127" t="s">
        <v>118</v>
      </c>
      <c r="D133" s="160" t="s">
        <v>130</v>
      </c>
      <c r="E133" s="160"/>
      <c r="F133" s="160"/>
      <c r="G133" s="160"/>
      <c r="H133" s="160"/>
      <c r="I133" s="160"/>
      <c r="J133" s="160"/>
      <c r="K133" s="160"/>
      <c r="L133" s="160"/>
      <c r="M133" s="160"/>
      <c r="N133" s="160"/>
      <c r="O133" s="160"/>
      <c r="P133" s="160"/>
      <c r="Q133" s="160"/>
      <c r="R133" s="160"/>
      <c r="S133" s="129"/>
      <c r="T133" s="129"/>
      <c r="U133" s="129"/>
      <c r="V133" s="129"/>
      <c r="W133" s="129"/>
      <c r="X133" s="129"/>
      <c r="Y133" s="129"/>
      <c r="Z133" s="129"/>
      <c r="AA133" s="129"/>
      <c r="AB133" s="129"/>
      <c r="AC133" s="129"/>
      <c r="AD133" s="129"/>
      <c r="AE133" s="129"/>
      <c r="AF133" s="129"/>
      <c r="AG133" s="129"/>
      <c r="AH133" s="129"/>
      <c r="AI133" s="129"/>
      <c r="AJ133" s="129"/>
      <c r="AK133" s="129"/>
      <c r="AL133" s="129"/>
      <c r="AM133" s="129"/>
      <c r="AN133" s="129"/>
      <c r="AO133" s="129"/>
      <c r="AP133" s="129"/>
      <c r="AQ133" s="129"/>
      <c r="AR133" s="129"/>
      <c r="AS133" s="129"/>
      <c r="AT133" s="8"/>
      <c r="AU133" s="8"/>
    </row>
    <row r="134" spans="1:47" ht="24.75" customHeight="1" x14ac:dyDescent="0.25">
      <c r="A134" s="127">
        <v>2</v>
      </c>
      <c r="B134" s="127" t="s">
        <v>39</v>
      </c>
      <c r="C134" s="28" t="s">
        <v>31</v>
      </c>
      <c r="D134" s="160" t="s">
        <v>144</v>
      </c>
      <c r="E134" s="160"/>
      <c r="F134" s="160"/>
      <c r="G134" s="160"/>
      <c r="H134" s="160"/>
      <c r="I134" s="160"/>
      <c r="J134" s="160"/>
      <c r="K134" s="160"/>
      <c r="L134" s="160"/>
      <c r="M134" s="160"/>
      <c r="N134" s="160"/>
      <c r="O134" s="160"/>
      <c r="P134" s="160"/>
      <c r="Q134" s="160"/>
      <c r="R134" s="160"/>
      <c r="S134" s="129"/>
      <c r="T134" s="129"/>
      <c r="U134" s="129"/>
      <c r="V134" s="129"/>
      <c r="W134" s="129"/>
      <c r="X134" s="129"/>
      <c r="Y134" s="129"/>
      <c r="Z134" s="129"/>
      <c r="AA134" s="129"/>
      <c r="AB134" s="129"/>
      <c r="AC134" s="129"/>
      <c r="AD134" s="129"/>
      <c r="AE134" s="129"/>
      <c r="AF134" s="129"/>
      <c r="AG134" s="129"/>
      <c r="AH134" s="129"/>
      <c r="AI134" s="129"/>
      <c r="AJ134" s="129"/>
      <c r="AK134" s="129"/>
      <c r="AL134" s="129"/>
      <c r="AM134" s="129"/>
      <c r="AN134" s="129"/>
      <c r="AO134" s="129"/>
      <c r="AP134" s="129"/>
      <c r="AQ134" s="129"/>
      <c r="AR134" s="129"/>
      <c r="AS134" s="129"/>
      <c r="AT134" s="8"/>
      <c r="AU134" s="8"/>
    </row>
    <row r="135" spans="1:47" ht="35.25" customHeight="1" x14ac:dyDescent="0.25">
      <c r="A135" s="127">
        <v>3</v>
      </c>
      <c r="B135" s="127" t="s">
        <v>40</v>
      </c>
      <c r="C135" s="127" t="s">
        <v>118</v>
      </c>
      <c r="D135" s="234" t="s">
        <v>147</v>
      </c>
      <c r="E135" s="195"/>
      <c r="F135" s="195"/>
      <c r="G135" s="195"/>
      <c r="H135" s="195"/>
      <c r="I135" s="195"/>
      <c r="J135" s="195"/>
      <c r="K135" s="195"/>
      <c r="L135" s="195"/>
      <c r="M135" s="195"/>
      <c r="N135" s="195"/>
      <c r="O135" s="195"/>
      <c r="P135" s="195"/>
      <c r="Q135" s="195"/>
      <c r="R135" s="195"/>
      <c r="S135" s="129"/>
      <c r="T135" s="129"/>
      <c r="U135" s="129"/>
      <c r="V135" s="129"/>
      <c r="W135" s="129"/>
      <c r="X135" s="129"/>
      <c r="Y135" s="129"/>
      <c r="Z135" s="129"/>
      <c r="AA135" s="129"/>
      <c r="AB135" s="129"/>
      <c r="AC135" s="129"/>
      <c r="AD135" s="129"/>
      <c r="AE135" s="129"/>
      <c r="AF135" s="129"/>
      <c r="AG135" s="129"/>
      <c r="AH135" s="129"/>
      <c r="AI135" s="129"/>
      <c r="AJ135" s="129"/>
      <c r="AK135" s="129"/>
      <c r="AL135" s="129"/>
      <c r="AM135" s="129"/>
      <c r="AN135" s="129"/>
      <c r="AO135" s="129"/>
      <c r="AP135" s="129"/>
      <c r="AQ135" s="129"/>
      <c r="AR135" s="129"/>
      <c r="AS135" s="129"/>
      <c r="AT135" s="8"/>
      <c r="AU135" s="8"/>
    </row>
    <row r="136" spans="1:47" ht="21.75" customHeight="1" x14ac:dyDescent="0.25">
      <c r="A136" s="127">
        <v>4</v>
      </c>
      <c r="B136" s="127" t="s">
        <v>41</v>
      </c>
      <c r="C136" s="28" t="s">
        <v>103</v>
      </c>
      <c r="D136" s="234" t="s">
        <v>126</v>
      </c>
      <c r="E136" s="234"/>
      <c r="F136" s="234"/>
      <c r="G136" s="234"/>
      <c r="H136" s="234"/>
      <c r="I136" s="234"/>
      <c r="J136" s="234"/>
      <c r="K136" s="234"/>
      <c r="L136" s="234"/>
      <c r="M136" s="234"/>
      <c r="N136" s="234"/>
      <c r="O136" s="234"/>
      <c r="P136" s="234"/>
      <c r="Q136" s="234"/>
      <c r="R136" s="234"/>
      <c r="S136" s="129"/>
      <c r="T136" s="129"/>
      <c r="U136" s="129"/>
      <c r="V136" s="129"/>
      <c r="W136" s="129"/>
      <c r="X136" s="129"/>
      <c r="Y136" s="129"/>
      <c r="Z136" s="129"/>
      <c r="AA136" s="129"/>
      <c r="AB136" s="129"/>
      <c r="AC136" s="129"/>
      <c r="AD136" s="129"/>
      <c r="AE136" s="129"/>
      <c r="AF136" s="129"/>
      <c r="AG136" s="129"/>
      <c r="AH136" s="129"/>
      <c r="AI136" s="129"/>
      <c r="AJ136" s="129"/>
      <c r="AK136" s="129"/>
      <c r="AL136" s="129"/>
      <c r="AM136" s="129"/>
      <c r="AN136" s="129"/>
      <c r="AO136" s="129"/>
      <c r="AP136" s="129"/>
      <c r="AQ136" s="129"/>
      <c r="AR136" s="129"/>
      <c r="AS136" s="129"/>
      <c r="AT136" s="8"/>
      <c r="AU136" s="8"/>
    </row>
    <row r="137" spans="1:47" ht="20.25" customHeight="1" x14ac:dyDescent="0.25">
      <c r="A137" s="128"/>
      <c r="B137" s="238" t="s">
        <v>112</v>
      </c>
      <c r="C137" s="239"/>
      <c r="D137" s="239"/>
      <c r="E137" s="239"/>
      <c r="F137" s="239"/>
      <c r="G137" s="239"/>
      <c r="H137" s="239"/>
      <c r="I137" s="239"/>
      <c r="J137" s="239"/>
      <c r="K137" s="239"/>
      <c r="L137" s="239"/>
      <c r="M137" s="239"/>
      <c r="N137" s="239"/>
      <c r="O137" s="239"/>
      <c r="P137" s="239"/>
      <c r="Q137" s="239"/>
      <c r="R137" s="239"/>
      <c r="S137" s="131"/>
      <c r="T137" s="131"/>
      <c r="U137" s="131"/>
      <c r="V137" s="131"/>
      <c r="W137" s="131"/>
      <c r="X137" s="131"/>
      <c r="Y137" s="131"/>
      <c r="Z137" s="131"/>
      <c r="AA137" s="131"/>
      <c r="AB137" s="131"/>
      <c r="AC137" s="131"/>
      <c r="AD137" s="131"/>
      <c r="AE137" s="131"/>
      <c r="AF137" s="131"/>
      <c r="AG137" s="131"/>
      <c r="AH137" s="131"/>
      <c r="AI137" s="131"/>
      <c r="AJ137" s="131"/>
      <c r="AK137" s="131"/>
      <c r="AL137" s="131"/>
      <c r="AM137" s="131"/>
      <c r="AN137" s="131"/>
      <c r="AO137" s="131"/>
      <c r="AP137" s="131"/>
      <c r="AQ137" s="131"/>
      <c r="AR137" s="131"/>
      <c r="AS137" s="131"/>
      <c r="AT137" s="8"/>
      <c r="AU137" s="8"/>
    </row>
    <row r="138" spans="1:47" ht="39" customHeight="1" x14ac:dyDescent="0.25">
      <c r="A138" s="127">
        <v>1</v>
      </c>
      <c r="B138" s="127" t="s">
        <v>38</v>
      </c>
      <c r="C138" s="127" t="s">
        <v>118</v>
      </c>
      <c r="D138" s="240" t="s">
        <v>132</v>
      </c>
      <c r="E138" s="241"/>
      <c r="F138" s="241"/>
      <c r="G138" s="241"/>
      <c r="H138" s="241"/>
      <c r="I138" s="241"/>
      <c r="J138" s="241"/>
      <c r="K138" s="241"/>
      <c r="L138" s="241"/>
      <c r="M138" s="241"/>
      <c r="N138" s="241"/>
      <c r="O138" s="241"/>
      <c r="P138" s="241"/>
      <c r="Q138" s="241"/>
      <c r="R138" s="242"/>
      <c r="S138" s="129"/>
      <c r="T138" s="129"/>
      <c r="U138" s="129"/>
      <c r="V138" s="129"/>
      <c r="W138" s="129"/>
      <c r="X138" s="129"/>
      <c r="Y138" s="129"/>
      <c r="Z138" s="129"/>
      <c r="AA138" s="129"/>
      <c r="AB138" s="129"/>
      <c r="AC138" s="129"/>
      <c r="AD138" s="129"/>
      <c r="AE138" s="129"/>
      <c r="AF138" s="129"/>
      <c r="AG138" s="129"/>
      <c r="AH138" s="129"/>
      <c r="AI138" s="129"/>
      <c r="AJ138" s="129"/>
      <c r="AK138" s="129"/>
      <c r="AL138" s="129"/>
      <c r="AM138" s="129"/>
      <c r="AN138" s="129"/>
      <c r="AO138" s="129"/>
      <c r="AP138" s="129"/>
      <c r="AQ138" s="129"/>
      <c r="AR138" s="129"/>
      <c r="AS138" s="129"/>
      <c r="AT138" s="8"/>
      <c r="AU138" s="8"/>
    </row>
    <row r="139" spans="1:47" ht="21" customHeight="1" x14ac:dyDescent="0.25">
      <c r="A139" s="127">
        <v>2</v>
      </c>
      <c r="B139" s="127" t="s">
        <v>39</v>
      </c>
      <c r="C139" s="127" t="s">
        <v>22</v>
      </c>
      <c r="D139" s="234" t="s">
        <v>142</v>
      </c>
      <c r="E139" s="234"/>
      <c r="F139" s="234"/>
      <c r="G139" s="234"/>
      <c r="H139" s="234"/>
      <c r="I139" s="234"/>
      <c r="J139" s="234"/>
      <c r="K139" s="234"/>
      <c r="L139" s="234"/>
      <c r="M139" s="234"/>
      <c r="N139" s="234"/>
      <c r="O139" s="234"/>
      <c r="P139" s="234"/>
      <c r="Q139" s="234"/>
      <c r="R139" s="234"/>
      <c r="S139" s="129"/>
      <c r="T139" s="129"/>
      <c r="U139" s="129"/>
      <c r="V139" s="129"/>
      <c r="W139" s="129"/>
      <c r="X139" s="129"/>
      <c r="Y139" s="129"/>
      <c r="Z139" s="129"/>
      <c r="AA139" s="129"/>
      <c r="AB139" s="129"/>
      <c r="AC139" s="129"/>
      <c r="AD139" s="129"/>
      <c r="AE139" s="129"/>
      <c r="AF139" s="129"/>
      <c r="AG139" s="129"/>
      <c r="AH139" s="129"/>
      <c r="AI139" s="129"/>
      <c r="AJ139" s="129"/>
      <c r="AK139" s="129"/>
      <c r="AL139" s="129"/>
      <c r="AM139" s="129"/>
      <c r="AN139" s="129"/>
      <c r="AO139" s="129"/>
      <c r="AP139" s="129"/>
      <c r="AQ139" s="129"/>
      <c r="AR139" s="129"/>
      <c r="AS139" s="129"/>
      <c r="AT139" s="8"/>
      <c r="AU139" s="8"/>
    </row>
    <row r="140" spans="1:47" ht="34.5" customHeight="1" x14ac:dyDescent="0.25">
      <c r="A140" s="127">
        <v>3</v>
      </c>
      <c r="B140" s="127" t="s">
        <v>40</v>
      </c>
      <c r="C140" s="127" t="s">
        <v>118</v>
      </c>
      <c r="D140" s="234" t="s">
        <v>133</v>
      </c>
      <c r="E140" s="234"/>
      <c r="F140" s="234"/>
      <c r="G140" s="234"/>
      <c r="H140" s="234"/>
      <c r="I140" s="234"/>
      <c r="J140" s="234"/>
      <c r="K140" s="234"/>
      <c r="L140" s="234"/>
      <c r="M140" s="234"/>
      <c r="N140" s="234"/>
      <c r="O140" s="234"/>
      <c r="P140" s="234"/>
      <c r="Q140" s="234"/>
      <c r="R140" s="234"/>
      <c r="S140" s="129"/>
      <c r="T140" s="129"/>
      <c r="U140" s="129"/>
      <c r="V140" s="129"/>
      <c r="W140" s="129"/>
      <c r="X140" s="129"/>
      <c r="Y140" s="129"/>
      <c r="Z140" s="129"/>
      <c r="AA140" s="129"/>
      <c r="AB140" s="129"/>
      <c r="AC140" s="129"/>
      <c r="AD140" s="129"/>
      <c r="AE140" s="129"/>
      <c r="AF140" s="129"/>
      <c r="AG140" s="129"/>
      <c r="AH140" s="129"/>
      <c r="AI140" s="129"/>
      <c r="AJ140" s="129"/>
      <c r="AK140" s="129"/>
      <c r="AL140" s="129"/>
      <c r="AM140" s="129"/>
      <c r="AN140" s="129"/>
      <c r="AO140" s="129"/>
      <c r="AP140" s="129"/>
      <c r="AQ140" s="129"/>
      <c r="AR140" s="129"/>
      <c r="AS140" s="129"/>
      <c r="AT140" s="8"/>
      <c r="AU140" s="8"/>
    </row>
    <row r="141" spans="1:47" ht="21" customHeight="1" x14ac:dyDescent="0.25">
      <c r="A141" s="127">
        <v>4</v>
      </c>
      <c r="B141" s="127" t="s">
        <v>41</v>
      </c>
      <c r="C141" s="28" t="s">
        <v>103</v>
      </c>
      <c r="D141" s="235" t="s">
        <v>143</v>
      </c>
      <c r="E141" s="235"/>
      <c r="F141" s="235"/>
      <c r="G141" s="235"/>
      <c r="H141" s="235"/>
      <c r="I141" s="235"/>
      <c r="J141" s="235"/>
      <c r="K141" s="235"/>
      <c r="L141" s="235"/>
      <c r="M141" s="235"/>
      <c r="N141" s="235"/>
      <c r="O141" s="235"/>
      <c r="P141" s="235"/>
      <c r="Q141" s="235"/>
      <c r="R141" s="235"/>
      <c r="S141" s="129"/>
      <c r="T141" s="129"/>
      <c r="U141" s="129"/>
      <c r="V141" s="129"/>
      <c r="W141" s="129"/>
      <c r="X141" s="129"/>
      <c r="Y141" s="129"/>
      <c r="Z141" s="129"/>
      <c r="AA141" s="129"/>
      <c r="AB141" s="129"/>
      <c r="AC141" s="129"/>
      <c r="AD141" s="129"/>
      <c r="AE141" s="129"/>
      <c r="AF141" s="129"/>
      <c r="AG141" s="129"/>
      <c r="AH141" s="129"/>
      <c r="AI141" s="129"/>
      <c r="AJ141" s="129"/>
      <c r="AK141" s="129"/>
      <c r="AL141" s="129"/>
      <c r="AM141" s="129"/>
      <c r="AN141" s="129"/>
      <c r="AO141" s="129"/>
      <c r="AP141" s="129"/>
      <c r="AQ141" s="129"/>
      <c r="AR141" s="129"/>
      <c r="AS141" s="129"/>
      <c r="AT141" s="8"/>
      <c r="AU141" s="8"/>
    </row>
    <row r="142" spans="1:47" ht="21" customHeight="1" x14ac:dyDescent="0.25">
      <c r="A142" s="8"/>
      <c r="B142" s="71"/>
      <c r="C142" s="71"/>
      <c r="D142" s="71"/>
      <c r="E142" s="71"/>
      <c r="F142" s="71"/>
      <c r="G142" s="71"/>
      <c r="H142" s="71"/>
      <c r="I142" s="71"/>
      <c r="J142" s="71"/>
      <c r="K142" s="71"/>
      <c r="L142" s="71"/>
      <c r="M142" s="71"/>
      <c r="N142" s="71"/>
      <c r="O142" s="71"/>
      <c r="P142" s="71"/>
      <c r="Q142" s="71"/>
      <c r="R142" s="71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</row>
    <row r="143" spans="1:47" ht="48.75" customHeight="1" x14ac:dyDescent="0.25">
      <c r="A143" s="229" t="s">
        <v>131</v>
      </c>
      <c r="B143" s="229"/>
      <c r="C143" s="229"/>
      <c r="D143" s="229"/>
      <c r="E143" s="229"/>
      <c r="F143" s="229"/>
      <c r="G143" s="229"/>
      <c r="H143" s="229"/>
      <c r="I143" s="229"/>
      <c r="J143" s="229"/>
      <c r="K143" s="229"/>
      <c r="L143" s="229"/>
      <c r="M143" s="229"/>
      <c r="N143" s="229"/>
      <c r="O143" s="229"/>
      <c r="P143" s="229"/>
      <c r="Q143" s="229"/>
      <c r="R143" s="229"/>
      <c r="S143" s="45"/>
      <c r="T143" s="45"/>
      <c r="U143" s="45"/>
      <c r="V143" s="45"/>
      <c r="W143" s="45"/>
      <c r="X143" s="45"/>
      <c r="Y143" s="45"/>
      <c r="Z143" s="45"/>
      <c r="AA143" s="45"/>
      <c r="AB143" s="45"/>
      <c r="AC143" s="45"/>
      <c r="AD143" s="45"/>
      <c r="AE143" s="45"/>
      <c r="AF143" s="45"/>
      <c r="AG143" s="45"/>
      <c r="AH143" s="45"/>
      <c r="AI143" s="45"/>
      <c r="AJ143" s="45"/>
      <c r="AK143" s="45"/>
      <c r="AL143" s="45"/>
      <c r="AM143" s="45"/>
      <c r="AN143" s="45"/>
      <c r="AO143" s="45"/>
      <c r="AP143" s="45"/>
      <c r="AQ143" s="45"/>
      <c r="AR143" s="45"/>
      <c r="AS143" s="45"/>
    </row>
    <row r="144" spans="1:47" ht="21" customHeight="1" x14ac:dyDescent="0.25">
      <c r="A144" s="132"/>
      <c r="B144" s="132"/>
      <c r="C144" s="132"/>
      <c r="D144" s="132"/>
      <c r="E144" s="132"/>
      <c r="F144" s="132"/>
      <c r="G144" s="132"/>
      <c r="H144" s="132"/>
      <c r="I144" s="132"/>
      <c r="J144" s="132"/>
      <c r="K144" s="132"/>
      <c r="L144" s="132"/>
      <c r="M144" s="132"/>
      <c r="N144" s="132"/>
      <c r="O144" s="132"/>
      <c r="P144" s="132"/>
      <c r="Q144" s="132"/>
      <c r="R144" s="132"/>
      <c r="S144" s="132"/>
      <c r="T144" s="132"/>
      <c r="U144" s="132"/>
      <c r="V144" s="132"/>
      <c r="W144" s="132"/>
      <c r="X144" s="132"/>
      <c r="Y144" s="132"/>
      <c r="Z144" s="132"/>
      <c r="AA144" s="132"/>
      <c r="AB144" s="132"/>
      <c r="AC144" s="132"/>
      <c r="AD144" s="132"/>
      <c r="AE144" s="132"/>
      <c r="AF144" s="132"/>
      <c r="AG144" s="132"/>
      <c r="AH144" s="132"/>
      <c r="AI144" s="132"/>
      <c r="AJ144" s="132"/>
      <c r="AK144" s="132"/>
      <c r="AL144" s="132"/>
      <c r="AM144" s="132"/>
      <c r="AN144" s="132"/>
      <c r="AO144" s="132"/>
      <c r="AP144" s="132"/>
      <c r="AQ144" s="132"/>
      <c r="AR144" s="132"/>
      <c r="AS144" s="132"/>
    </row>
    <row r="145" spans="1:17" ht="18.75" customHeight="1" x14ac:dyDescent="0.25">
      <c r="A145" s="32" t="s">
        <v>43</v>
      </c>
      <c r="C145" s="13"/>
      <c r="D145" s="13"/>
      <c r="E145" s="13"/>
      <c r="F145" s="13"/>
      <c r="G145" s="13"/>
      <c r="H145" s="13"/>
      <c r="I145" s="13"/>
    </row>
    <row r="146" spans="1:17" x14ac:dyDescent="0.25">
      <c r="C146" s="13"/>
      <c r="D146" s="13"/>
      <c r="E146" s="13"/>
      <c r="F146" s="13"/>
      <c r="G146" s="13"/>
      <c r="H146" s="13"/>
      <c r="I146" s="13"/>
    </row>
    <row r="147" spans="1:17" ht="20.25" customHeight="1" x14ac:dyDescent="0.25">
      <c r="B147" s="48" t="s">
        <v>120</v>
      </c>
    </row>
    <row r="148" spans="1:17" ht="15.75" x14ac:dyDescent="0.25">
      <c r="B148" s="48"/>
    </row>
    <row r="151" spans="1:17" ht="15.75" x14ac:dyDescent="0.25">
      <c r="B151" s="3"/>
    </row>
    <row r="152" spans="1:17" ht="15.75" x14ac:dyDescent="0.25">
      <c r="B152" s="3" t="s">
        <v>71</v>
      </c>
      <c r="L152" s="189"/>
      <c r="M152" s="189"/>
      <c r="O152" s="218" t="s">
        <v>135</v>
      </c>
      <c r="P152" s="218"/>
      <c r="Q152" s="218"/>
    </row>
    <row r="153" spans="1:17" ht="15.75" x14ac:dyDescent="0.25">
      <c r="B153" s="11"/>
      <c r="L153" s="188" t="s">
        <v>21</v>
      </c>
      <c r="M153" s="188"/>
      <c r="O153" s="217" t="s">
        <v>136</v>
      </c>
      <c r="P153" s="217"/>
      <c r="Q153" s="217"/>
    </row>
    <row r="154" spans="1:17" ht="15.75" x14ac:dyDescent="0.25">
      <c r="B154" s="11"/>
      <c r="L154" s="93"/>
      <c r="M154" s="93"/>
      <c r="O154" s="94"/>
    </row>
    <row r="156" spans="1:17" ht="15.75" x14ac:dyDescent="0.25">
      <c r="B156" s="32" t="s">
        <v>77</v>
      </c>
      <c r="L156" s="189"/>
      <c r="M156" s="189"/>
      <c r="O156" s="218" t="s">
        <v>137</v>
      </c>
      <c r="P156" s="218"/>
      <c r="Q156" s="218"/>
    </row>
    <row r="157" spans="1:17" x14ac:dyDescent="0.25">
      <c r="L157" s="188" t="s">
        <v>21</v>
      </c>
      <c r="M157" s="188"/>
      <c r="O157" s="217" t="s">
        <v>136</v>
      </c>
      <c r="P157" s="217"/>
      <c r="Q157" s="217"/>
    </row>
  </sheetData>
  <mergeCells count="156">
    <mergeCell ref="D124:R124"/>
    <mergeCell ref="D125:R125"/>
    <mergeCell ref="B126:R126"/>
    <mergeCell ref="B93:G93"/>
    <mergeCell ref="B94:G94"/>
    <mergeCell ref="B97:G97"/>
    <mergeCell ref="B98:G98"/>
    <mergeCell ref="B121:R121"/>
    <mergeCell ref="B113:G113"/>
    <mergeCell ref="B103:G103"/>
    <mergeCell ref="D127:R127"/>
    <mergeCell ref="D138:R138"/>
    <mergeCell ref="D139:R139"/>
    <mergeCell ref="D133:R133"/>
    <mergeCell ref="D131:R131"/>
    <mergeCell ref="D128:R128"/>
    <mergeCell ref="D140:R140"/>
    <mergeCell ref="D141:R141"/>
    <mergeCell ref="D130:R130"/>
    <mergeCell ref="D136:R136"/>
    <mergeCell ref="D135:R135"/>
    <mergeCell ref="D134:R134"/>
    <mergeCell ref="B132:R132"/>
    <mergeCell ref="B137:R137"/>
    <mergeCell ref="A143:R143"/>
    <mergeCell ref="D129:R129"/>
    <mergeCell ref="A128:A129"/>
    <mergeCell ref="B128:B129"/>
    <mergeCell ref="O157:Q157"/>
    <mergeCell ref="B72:G72"/>
    <mergeCell ref="B73:G73"/>
    <mergeCell ref="B77:G77"/>
    <mergeCell ref="B81:G81"/>
    <mergeCell ref="O152:Q152"/>
    <mergeCell ref="B90:G90"/>
    <mergeCell ref="B105:G105"/>
    <mergeCell ref="E19:G19"/>
    <mergeCell ref="B39:I40"/>
    <mergeCell ref="B43:I43"/>
    <mergeCell ref="C50:R50"/>
    <mergeCell ref="C51:R51"/>
    <mergeCell ref="M59:M60"/>
    <mergeCell ref="N59:N60"/>
    <mergeCell ref="O59:O60"/>
    <mergeCell ref="B22:R22"/>
    <mergeCell ref="C24:O24"/>
    <mergeCell ref="C25:O25"/>
    <mergeCell ref="B60:E60"/>
    <mergeCell ref="B74:G74"/>
    <mergeCell ref="B83:G83"/>
    <mergeCell ref="C49:R49"/>
    <mergeCell ref="B82:G82"/>
    <mergeCell ref="H59:H60"/>
    <mergeCell ref="I59:I60"/>
    <mergeCell ref="B88:G88"/>
    <mergeCell ref="O153:Q153"/>
    <mergeCell ref="O156:Q156"/>
    <mergeCell ref="B110:G110"/>
    <mergeCell ref="B111:G111"/>
    <mergeCell ref="B112:G112"/>
    <mergeCell ref="L153:M153"/>
    <mergeCell ref="B117:G117"/>
    <mergeCell ref="B118:G118"/>
    <mergeCell ref="B115:G115"/>
    <mergeCell ref="B101:R101"/>
    <mergeCell ref="J39:L39"/>
    <mergeCell ref="B100:G100"/>
    <mergeCell ref="B95:G95"/>
    <mergeCell ref="B96:G96"/>
    <mergeCell ref="J66:L66"/>
    <mergeCell ref="I66:I67"/>
    <mergeCell ref="B58:F58"/>
    <mergeCell ref="B89:G89"/>
    <mergeCell ref="G59:G60"/>
    <mergeCell ref="U87:V87"/>
    <mergeCell ref="C32:O32"/>
    <mergeCell ref="J56:L56"/>
    <mergeCell ref="B80:G80"/>
    <mergeCell ref="J59:J60"/>
    <mergeCell ref="B66:G67"/>
    <mergeCell ref="B61:F61"/>
    <mergeCell ref="P66:R66"/>
    <mergeCell ref="B70:G70"/>
    <mergeCell ref="B69:R69"/>
    <mergeCell ref="B76:G76"/>
    <mergeCell ref="B79:G79"/>
    <mergeCell ref="B78:G78"/>
    <mergeCell ref="A39:A40"/>
    <mergeCell ref="B41:I41"/>
    <mergeCell ref="A56:A57"/>
    <mergeCell ref="G56:I56"/>
    <mergeCell ref="B45:I45"/>
    <mergeCell ref="B44:I44"/>
    <mergeCell ref="B106:G106"/>
    <mergeCell ref="B86:G86"/>
    <mergeCell ref="B91:G91"/>
    <mergeCell ref="B71:G71"/>
    <mergeCell ref="B75:G75"/>
    <mergeCell ref="B99:G99"/>
    <mergeCell ref="B84:G84"/>
    <mergeCell ref="B102:G102"/>
    <mergeCell ref="B92:G92"/>
    <mergeCell ref="B85:R85"/>
    <mergeCell ref="L157:M157"/>
    <mergeCell ref="A66:A67"/>
    <mergeCell ref="L156:M156"/>
    <mergeCell ref="H66:H67"/>
    <mergeCell ref="M66:O66"/>
    <mergeCell ref="B87:G87"/>
    <mergeCell ref="L152:M152"/>
    <mergeCell ref="B119:G119"/>
    <mergeCell ref="B107:G107"/>
    <mergeCell ref="B120:G120"/>
    <mergeCell ref="B108:G108"/>
    <mergeCell ref="B114:G114"/>
    <mergeCell ref="B116:G116"/>
    <mergeCell ref="B109:G109"/>
    <mergeCell ref="B104:G104"/>
    <mergeCell ref="C34:O34"/>
    <mergeCell ref="B62:O62"/>
    <mergeCell ref="B56:F57"/>
    <mergeCell ref="K59:K60"/>
    <mergeCell ref="B59:F59"/>
    <mergeCell ref="B13:C13"/>
    <mergeCell ref="B14:C14"/>
    <mergeCell ref="I9:N9"/>
    <mergeCell ref="I10:N10"/>
    <mergeCell ref="G13:N13"/>
    <mergeCell ref="G14:N14"/>
    <mergeCell ref="F27:N27"/>
    <mergeCell ref="C31:O31"/>
    <mergeCell ref="P39:R39"/>
    <mergeCell ref="G16:N16"/>
    <mergeCell ref="B16:C16"/>
    <mergeCell ref="B17:C17"/>
    <mergeCell ref="H19:I19"/>
    <mergeCell ref="H20:I20"/>
    <mergeCell ref="B19:C19"/>
    <mergeCell ref="K19:O19"/>
    <mergeCell ref="B20:C20"/>
    <mergeCell ref="B42:I42"/>
    <mergeCell ref="B46:R46"/>
    <mergeCell ref="M39:O39"/>
    <mergeCell ref="C33:O33"/>
    <mergeCell ref="B68:G68"/>
    <mergeCell ref="L59:L60"/>
    <mergeCell ref="E20:G20"/>
    <mergeCell ref="M56:O56"/>
    <mergeCell ref="Q20:R20"/>
    <mergeCell ref="K20:O20"/>
    <mergeCell ref="Q13:R13"/>
    <mergeCell ref="Q14:R14"/>
    <mergeCell ref="Q16:R16"/>
    <mergeCell ref="Q17:R17"/>
    <mergeCell ref="G17:N17"/>
    <mergeCell ref="Q19:R19"/>
  </mergeCells>
  <phoneticPr fontId="11" type="noConversion"/>
  <pageMargins left="0.19685039370078741" right="0.19685039370078741" top="0.19685039370078741" bottom="0.19685039370078741" header="0.31496062992125984" footer="0.31496062992125984"/>
  <pageSetup paperSize="9" scale="64" orientation="landscape" verticalDpi="0" r:id="rId1"/>
  <rowBreaks count="3" manualBreakCount="3">
    <brk id="45" max="17" man="1"/>
    <brk id="77" max="17" man="1"/>
    <brk id="104" max="17" man="1"/>
  </rowBreaks>
  <colBreaks count="1" manualBreakCount="1">
    <brk id="18" max="2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1417461</vt:lpstr>
      <vt:lpstr>'1417461'!Область_друку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S_Smal</dc:creator>
  <cp:lastModifiedBy>Ліщук Петро Андрійович</cp:lastModifiedBy>
  <cp:lastPrinted>2023-02-21T07:21:22Z</cp:lastPrinted>
  <dcterms:created xsi:type="dcterms:W3CDTF">2019-01-14T08:15:45Z</dcterms:created>
  <dcterms:modified xsi:type="dcterms:W3CDTF">2023-02-21T15:22:57Z</dcterms:modified>
</cp:coreProperties>
</file>