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Жовтень\2410\Паспорти УКІ\"/>
    </mc:Choice>
  </mc:AlternateContent>
  <bookViews>
    <workbookView xWindow="0" yWindow="0" windowWidth="28800" windowHeight="12435"/>
  </bookViews>
  <sheets>
    <sheet name="1417670" sheetId="2" r:id="rId1"/>
  </sheets>
  <definedNames>
    <definedName name="_xlnm.Print_Area" localSheetId="0">'1417670'!$A$1:$BM$160</definedName>
  </definedNames>
  <calcPr calcId="152511"/>
</workbook>
</file>

<file path=xl/calcChain.xml><?xml version="1.0" encoding="utf-8"?>
<calcChain xmlns="http://schemas.openxmlformats.org/spreadsheetml/2006/main">
  <c r="BE108" i="2" l="1"/>
  <c r="BE109" i="2"/>
  <c r="AW101" i="2"/>
  <c r="AW115" i="2" s="1"/>
  <c r="BE115" i="2" s="1"/>
  <c r="AW102" i="2"/>
  <c r="AW116" i="2" s="1"/>
  <c r="BE116" i="2" s="1"/>
  <c r="AS60" i="2"/>
  <c r="AS61" i="2"/>
  <c r="AW113" i="2"/>
  <c r="AW104" i="2"/>
  <c r="BE104" i="2"/>
  <c r="AW119" i="2"/>
  <c r="BE119" i="2"/>
  <c r="BE113" i="2"/>
  <c r="BE114" i="2"/>
  <c r="AW114" i="2"/>
  <c r="BE106" i="2"/>
  <c r="BE107" i="2"/>
  <c r="AW100" i="2"/>
  <c r="BE100" i="2"/>
  <c r="AW99" i="2"/>
  <c r="BE99" i="2" s="1"/>
  <c r="AS57" i="2"/>
  <c r="AS58" i="2"/>
  <c r="AS59" i="2"/>
  <c r="AJ76" i="2"/>
  <c r="AR76" i="2"/>
  <c r="AS51" i="2"/>
  <c r="AK52" i="2"/>
  <c r="AW87" i="2"/>
  <c r="AK54" i="2"/>
  <c r="AS54" i="2" s="1"/>
  <c r="AW112" i="2"/>
  <c r="BE112" i="2"/>
  <c r="AK55" i="2"/>
  <c r="AW97" i="2" s="1"/>
  <c r="BE97" i="2" s="1"/>
  <c r="AS55" i="2"/>
  <c r="BE105" i="2"/>
  <c r="AW98" i="2"/>
  <c r="BE98" i="2"/>
  <c r="AS56" i="2"/>
  <c r="A158" i="2"/>
  <c r="AW147" i="2"/>
  <c r="BE147" i="2"/>
  <c r="AW146" i="2"/>
  <c r="BE146" i="2" s="1"/>
  <c r="AW145" i="2"/>
  <c r="BE145" i="2"/>
  <c r="AW126" i="2"/>
  <c r="BE126" i="2" s="1"/>
  <c r="AK62" i="2"/>
  <c r="AS62" i="2"/>
  <c r="BT68" i="2"/>
  <c r="BE130" i="2"/>
  <c r="AS63" i="2"/>
  <c r="AK64" i="2"/>
  <c r="AS64" i="2" s="1"/>
  <c r="AS65" i="2"/>
  <c r="AS66" i="2"/>
  <c r="AS67" i="2"/>
  <c r="AW128" i="2"/>
  <c r="BE128" i="2" s="1"/>
  <c r="BE141" i="2"/>
  <c r="AS50" i="2"/>
  <c r="AS52" i="2"/>
  <c r="AK49" i="2"/>
  <c r="AW85" i="2"/>
  <c r="AW89" i="2" s="1"/>
  <c r="BE89" i="2" s="1"/>
  <c r="BE85" i="2"/>
  <c r="AW118" i="2"/>
  <c r="BE118" i="2" s="1"/>
  <c r="BE87" i="2"/>
  <c r="AS49" i="2"/>
  <c r="BV49" i="2"/>
  <c r="AW139" i="2" l="1"/>
  <c r="AW132" i="2"/>
  <c r="BE132" i="2" s="1"/>
  <c r="AW96" i="2"/>
  <c r="AK53" i="2"/>
  <c r="BE102" i="2"/>
  <c r="BE101" i="2"/>
  <c r="BE96" i="2" l="1"/>
  <c r="AW111" i="2"/>
  <c r="BE111" i="2" s="1"/>
  <c r="AW95" i="2"/>
  <c r="BV53" i="2"/>
  <c r="AS53" i="2"/>
  <c r="BE139" i="2"/>
  <c r="AW143" i="2"/>
  <c r="BE143" i="2" s="1"/>
  <c r="AW148" i="2"/>
  <c r="BE148" i="2" s="1"/>
  <c r="AK68" i="2"/>
  <c r="BE95" i="2" l="1"/>
  <c r="AW120" i="2"/>
  <c r="BE120" i="2" s="1"/>
  <c r="AJ75" i="2"/>
  <c r="AS68" i="2"/>
  <c r="I23" i="2"/>
  <c r="U22" i="2" s="1"/>
  <c r="BV68" i="2"/>
  <c r="AR75" i="2" l="1"/>
  <c r="AJ77" i="2"/>
  <c r="AR77" i="2" s="1"/>
</calcChain>
</file>

<file path=xl/sharedStrings.xml><?xml version="1.0" encoding="utf-8"?>
<sst xmlns="http://schemas.openxmlformats.org/spreadsheetml/2006/main" count="265" uniqueCount="149">
  <si>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</si>
  <si>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</si>
  <si>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</si>
  <si>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</si>
  <si>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</si>
  <si>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</si>
  <si>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</si>
  <si>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</si>
  <si>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</si>
  <si>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</si>
  <si>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</si>
  <si>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</si>
  <si>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</si>
  <si>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</si>
  <si>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</si>
  <si>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</si>
  <si>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</si>
  <si>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</si>
  <si>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</si>
  <si>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</si>
  <si>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</si>
  <si>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</si>
  <si>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</si>
  <si>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</si>
  <si>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</si>
  <si>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</si>
  <si>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</si>
  <si>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</si>
  <si>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</si>
  <si>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</si>
  <si>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</si>
  <si>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</si>
  <si>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</si>
  <si>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</si>
  <si>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</si>
  <si>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</si>
  <si>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</si>
  <si>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</si>
  <si>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</si>
  <si>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</si>
  <si>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</si>
  <si>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</si>
  <si>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</si>
  <si>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</si>
  <si>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</si>
  <si>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</si>
  <si>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</si>
  <si>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</si>
  <si>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</si>
  <si>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</si>
  <si>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</si>
  <si>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сталого функціонування комунальних підприємств та надання послуг населенню</t>
  </si>
  <si>
    <t>Внески до статутного капіталу Хмельницького комунального підприємства "Спецкомунтранс"</t>
  </si>
  <si>
    <t>Внески до статутного капіталу міського комунального підприємства  "Хмельницькводоканал"</t>
  </si>
  <si>
    <t>УСЬОГО</t>
  </si>
  <si>
    <t>затрат</t>
  </si>
  <si>
    <t>грн.</t>
  </si>
  <si>
    <t>якості</t>
  </si>
  <si>
    <t>відс.</t>
  </si>
  <si>
    <t>Підтримка підприємств  комунальної форми власності</t>
  </si>
  <si>
    <t>Фінансове управління Хмельницької міської ради</t>
  </si>
  <si>
    <t>Начальник фінансового управління</t>
  </si>
  <si>
    <t>03356163</t>
  </si>
  <si>
    <t>22564000000</t>
  </si>
  <si>
    <t>Внески до статутного капіталу суб`єктів господарювання</t>
  </si>
  <si>
    <t>7670</t>
  </si>
  <si>
    <t>0490</t>
  </si>
  <si>
    <t>Внески до статутного капіталу ХКП "Спецкомунтранс" (Нове будівництво самопливного каналізаційного колектора Хмельницького полігону ТВП  за адресою м. Хмельницький проспект Миру,7)</t>
  </si>
  <si>
    <t>співвідношення суми поповнення статутного капіталу до розміру статутного капіталу на початок року</t>
  </si>
  <si>
    <t>Управління комунальної інфраструктури Хмельницької міської ради</t>
  </si>
  <si>
    <t xml:space="preserve">співвідношення суми поповнення статутного капіталу до розміру статутного капіталу на початок року </t>
  </si>
  <si>
    <t>розрахунково</t>
  </si>
  <si>
    <t>Програма поводження з побутовими відходами "Розумне Довкілля. Хмельницький» на 2021-2022 роки</t>
  </si>
  <si>
    <t>С. ЯМЧУК</t>
  </si>
  <si>
    <t>гривень</t>
  </si>
  <si>
    <t>зведений кошторисний розрахунок</t>
  </si>
  <si>
    <t>ефективності</t>
  </si>
  <si>
    <t>продукту</t>
  </si>
  <si>
    <t>Завдання 1. Поповнення статутного капіталу для функціонування Хмельницького комунального підприємства "Спецкомунтранс"</t>
  </si>
  <si>
    <t>Завдання 2. Поповнення статутного капіталу для функціонування міського комунального підприємства  "Хмельницькводоканал"</t>
  </si>
  <si>
    <t>рішення сесії міської ради</t>
  </si>
  <si>
    <t xml:space="preserve">обсяг видатків </t>
  </si>
  <si>
    <t>од.</t>
  </si>
  <si>
    <t>Наказ</t>
  </si>
  <si>
    <t xml:space="preserve">Внески до статутного капіталу комунального підприємства по будівництву, ремонту та експлуатації доріг </t>
  </si>
  <si>
    <t>Внески до статутного капіталу міського комунального підприємства  "Хмельницьктеплокомуненерго"</t>
  </si>
  <si>
    <t>техніко-економічне обгрунтування</t>
  </si>
  <si>
    <t>кількість комплектуючих до техніки, що планується придбати</t>
  </si>
  <si>
    <t xml:space="preserve">витрати на придбання 1 комплектуючої </t>
  </si>
  <si>
    <t>лист-звернення</t>
  </si>
  <si>
    <t>витрати спрямовані на виготовлення ПКД на нове будівництво самопливного каналізаційного колектора</t>
  </si>
  <si>
    <t>бюджетної програми місцевого бюджету на 2022  рік</t>
  </si>
  <si>
    <t>Внески до статутного капіталу ХКП "Спецкомунтранс" (нове будівництво самопливного каналізаційного колектора Хмельницького полігону ТПВ за
адресою м. Хмельницький проспект Миру, 7)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</si>
  <si>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</si>
  <si>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>Внески до статутного капіталу ХКП "Спецкомунтранс" (розробка проєкту: "Нове будівництво самопливного каналізаційного колектора Хмельницького полігону ТПВ за адресою м. Хмельницький проспект Миру, 7")</t>
  </si>
  <si>
    <t>Внески до статутного капіталу МКП "Хмельницькводоканал" (Будівництво мереж водовідведення вул.Д, Нечая , вул. Блакитної , пров Молодіжного в м. Хмельницькому)</t>
  </si>
  <si>
    <t>Внески до статутного капіталу МКП "Хмельницькводоканал" (Придбання насосних агрегатів)</t>
  </si>
  <si>
    <t>обсяг видатків на придбання насосних агрегатів</t>
  </si>
  <si>
    <t>Внески до статутного капіталу комунального підприємства по будівництву, ремонту та експлуатації доріг (Придбання ковша)</t>
  </si>
  <si>
    <t>обсяг видатків на придбання ковша</t>
  </si>
  <si>
    <t xml:space="preserve">Внески до статутного капіталу міського комунального підприємства  "Хмельницьктеплокомуненерго" ( Капітальний ремонт теплової мережі по вул. І. Франка, 8, м. Хмельницький ) </t>
  </si>
  <si>
    <t xml:space="preserve">Внески до статутного капіталу міського комунального підприємства  "Хмельницьктеплокомуненерго" (Капітальний ремонт теплової мережі по вул. Кам'янецькій, 38, м. Хмельницький ) </t>
  </si>
  <si>
    <t xml:space="preserve">Внески до статутного капіталу міського комунального підприємства  "Хмельницьктеплокомуненерго" (Капітальний ремонт теплової мережі по вул. Зарічанській, 24/2, м. Хмельницький ) </t>
  </si>
  <si>
    <t xml:space="preserve">обсяг видатків на капітальний ремонт теплових мереж </t>
  </si>
  <si>
    <t>рахунок на оплату</t>
  </si>
  <si>
    <t>кількість об'єктів, на які планується виготовити проєктно-кошторисну документацію</t>
  </si>
  <si>
    <t>середні витрати на виготовлення проєктно-кошторисної документації</t>
  </si>
  <si>
    <t xml:space="preserve">відсоток передбачених коштів на капітальний ремонт теплової мережі по вул. І. Франка, 8, м. Хмельницький  до зведеного кошторису </t>
  </si>
  <si>
    <t xml:space="preserve">відсоток передбачених коштів на Капітальний ремонт теплової мережі по вул. Кам'янецькій, 38, м. Хмельницький до зведеного кошторису </t>
  </si>
  <si>
    <t xml:space="preserve">відсоток передбачених коштів на капітальний ремонт теплової мережі по вул. Зарічанській, 24/2, м. Хмельницький до зведеного кошторису </t>
  </si>
  <si>
    <t>ефнктивності</t>
  </si>
  <si>
    <t xml:space="preserve">відсоток передбачених коштів на будівництво мереж водовідведення вул.Д, Нечая , вул. Блакитної , пров Молодіжного в м. Хмельницькому до зведеного кошторису </t>
  </si>
  <si>
    <t>Внески до статутного капіталу МКП "Хмельницькводоканал" (Придбання екскаватора)</t>
  </si>
  <si>
    <t>рішення виконавчого комітету</t>
  </si>
  <si>
    <t>кількість одиниць техніки, що планується придбати</t>
  </si>
  <si>
    <t>витрати на придбання 1 одиниці техніки</t>
  </si>
  <si>
    <t xml:space="preserve">Завдання 3. Поповнення статутного капіталу для функціонування комунального підприємства по будівництву, ремонту та експлуатації доріг </t>
  </si>
  <si>
    <t>Завдання 4. Поповнення статутного капіталу для функціонування міського комунального підприємства  "Хмельницьктеплокомуненерго"</t>
  </si>
  <si>
    <t>Завдання 4. Поповнення статутного капіталу для функціонування  міського комунального підприємства  "Хмельницьктеплокомуненерго"</t>
  </si>
  <si>
    <t>В. о. начальника управління комунальної інфраструктури</t>
  </si>
  <si>
    <t>В. КАБАЛЬСЬКИЙ</t>
  </si>
  <si>
    <t>обсяг видатків на  розробку проєкту на нове будівництво самопливного каналізаційного колектора</t>
  </si>
  <si>
    <t>Внески до статутного капіталу МКП "Хмельницькводоканал" (Реконструкція ділянки водопроводу діаметром 500 мм по вул. Тернопільській в м. Хмельницькому )</t>
  </si>
  <si>
    <t>Внески до статутного капіталу МКП "Хмельницькводоканал" (Придбання поліетиленових труб )</t>
  </si>
  <si>
    <t>кількість поліетиленових труб, що планується придбати</t>
  </si>
  <si>
    <t>кількість насосних станцій, що планується придбати</t>
  </si>
  <si>
    <t xml:space="preserve">витрати на придбання 1 насосної станції </t>
  </si>
  <si>
    <t xml:space="preserve">відсоток передбачених коштів на реконструкцію ділянки водопроводу діаметром 500 мм по вул. Тернопільській в м. Хмельницькому до зведеного кошторису </t>
  </si>
  <si>
    <t>середні витрати на придбання 1 п. м поліетиленових труб</t>
  </si>
  <si>
    <t xml:space="preserve">п. м </t>
  </si>
  <si>
    <t>додаток до листа</t>
  </si>
  <si>
    <t>обсяг видатків на придбання екскаватора</t>
  </si>
  <si>
    <t>обсяг видатків на придбання поліетиленових труб</t>
  </si>
  <si>
    <t>обсяг видатків на виконання робіт з будівництва мереж водовідведення, реконструкцію ділянки водопроводу</t>
  </si>
  <si>
    <t>кількість об'єктів, на яких планується здійснити будівництво мереж водовідведення, реконструкцію ділянки водопроводу</t>
  </si>
  <si>
    <t xml:space="preserve">середні витрати на будівництво мереж водовідведення, реконструкціїю ділянки водопроводу на 1 об'єкті </t>
  </si>
  <si>
    <t>Внески до статутного капіталу МКП "Хмельницькводоканал" (Придбання насосної станції  для підвищення тиску з шафою керування та перетворювачем частоти )</t>
  </si>
  <si>
    <t>обсяг видатків на придбання насосної станції  для підвищення тиску з шафою керування та перетворювачем частоти</t>
  </si>
  <si>
    <t xml:space="preserve"> 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роки, рішення сесії Хмельницької міської ради від 15.12.2021 року № 7 "Про бюджет Хмельницької міської територіальної громади на 2022 рік", Програма поводження з побутовими відходами "Розумне Довкілля. Хмельницький" на 2021-2022 роки, рішення виконавчого комітету Хмельницької міської ради від 21.04.2022 № 241 "Про виділення коштів з резервного фонду бюджету Хмельницької міської територіальної громади у 2022 році", рішення виконавчого комітету Хмельницької міської ради від 09.06.2022 № 361 "Про внесення змін до бюджету Хмельницької міської територіальної громади на 2022 рік", рішення виконавчого комітету Хмельницької міської ради від 23.06.2022 року № 416 «Про внесення змін до бюджету Хмельницької міської територіальної громади на 2022 рік», рішення виконавчого комітету Хмельницької міської ради від 14.07.2022 року № 467 «Про внесення змін до бюджету Хмельницької міської територіальної громади на 2022 рік», рішення виконавчого комітету Хмельницької міської ради від 25.08.2022 року № 607 «Про внесення змін до бюджету Хмельницької міської територіальної громади на 2022 рік», рішення виконавчого комітету Хмельницької міської ради від 22.09.2022 року № 681 «Про внесення змін до бюджету Хмельницької міської територіальної громади на 2022 рік», рішення виконавчого комітету Хмельницької міської ради від 13.10.2022 року № 705 «Про внесення змін до бюджету Хмельницької міської територіальної громади на 2022 рік» </t>
  </si>
  <si>
    <t>Внески до статутного капіталу МКП "Хмельницькводоканал" (Придбання генераторів аварійного живлення )</t>
  </si>
  <si>
    <t>Внески до статутного капіталу МКП "Хмельницькводоканал" (Придбання перетворювачів частоти  )</t>
  </si>
  <si>
    <t>придбання генераторів аварійного живлення</t>
  </si>
  <si>
    <t xml:space="preserve">придбання перетворювачів частоти </t>
  </si>
  <si>
    <t xml:space="preserve">комерційна пропозиція </t>
  </si>
  <si>
    <t>кількість генераторів аварійного живлення, що планується придбати</t>
  </si>
  <si>
    <t>кількість перетворювачів частоти, що планується придбати</t>
  </si>
  <si>
    <t>довідка</t>
  </si>
  <si>
    <t>середні витрати на придбання 1 генератора аварійного живлення</t>
  </si>
  <si>
    <t>середні витрати на придбання 1 перетворювача частоти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</si>
</sst>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4" formatCode="#0.00"/>
    <numFmt numFmtId="179" formatCode="0.000"/>
    <numFmt numFmtId="181" formatCode="#,##0.0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0" tint="-0.34998626667073579"/>
      <name val="Times New Roman"/>
      <family val="1"/>
      <charset val="204"/>
    </font>
    <font>
      <b/>
      <sz val="10"/>
      <color theme="0" tint="-0.3499862666707357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1" fillId="0" borderId="0"/>
    <xf numFmtId="0" fontId="22" fillId="0" borderId="0"/>
  </cellStyleXfs>
  <cellXfs count="184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/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1" xfId="0" applyFont="1" applyBorder="1" applyAlignment="1"/>
    <xf numFmtId="0" fontId="18" fillId="0" borderId="0" xfId="0" applyFont="1" applyBorder="1" applyAlignment="1">
      <alignment vertical="top" wrapText="1"/>
    </xf>
    <xf numFmtId="0" fontId="2" fillId="0" borderId="0" xfId="0" applyFont="1" applyBorder="1" applyAlignment="1"/>
    <xf numFmtId="0" fontId="9" fillId="0" borderId="0" xfId="0" applyFont="1" applyBorder="1" applyAlignment="1">
      <alignment horizontal="center" vertical="top"/>
    </xf>
    <xf numFmtId="0" fontId="20" fillId="0" borderId="0" xfId="0" applyFont="1"/>
    <xf numFmtId="0" fontId="19" fillId="0" borderId="0" xfId="0" applyFont="1" applyBorder="1" applyAlignment="1">
      <alignment horizontal="center" vertical="top"/>
    </xf>
    <xf numFmtId="0" fontId="6" fillId="0" borderId="2" xfId="0" applyFont="1" applyBorder="1" applyAlignment="1">
      <alignment vertical="center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23" fillId="0" borderId="0" xfId="0" applyFont="1"/>
    <xf numFmtId="4" fontId="23" fillId="0" borderId="0" xfId="0" applyNumberFormat="1" applyFont="1"/>
    <xf numFmtId="4" fontId="24" fillId="0" borderId="0" xfId="0" applyNumberFormat="1" applyFont="1"/>
    <xf numFmtId="0" fontId="24" fillId="0" borderId="0" xfId="0" applyFont="1"/>
    <xf numFmtId="4" fontId="4" fillId="3" borderId="3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vertical="center" wrapText="1"/>
    </xf>
    <xf numFmtId="0" fontId="3" fillId="3" borderId="5" xfId="0" applyNumberFormat="1" applyFont="1" applyFill="1" applyBorder="1" applyAlignment="1">
      <alignment vertical="center" wrapText="1"/>
    </xf>
    <xf numFmtId="0" fontId="3" fillId="3" borderId="6" xfId="0" applyNumberFormat="1" applyFont="1" applyFill="1" applyBorder="1" applyAlignment="1">
      <alignment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81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vertical="center" wrapText="1"/>
    </xf>
    <xf numFmtId="0" fontId="4" fillId="2" borderId="5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3" fillId="0" borderId="4" xfId="2" applyFont="1" applyBorder="1" applyAlignment="1">
      <alignment vertical="center" wrapText="1"/>
    </xf>
    <xf numFmtId="0" fontId="3" fillId="0" borderId="5" xfId="2" applyFont="1" applyBorder="1" applyAlignment="1">
      <alignment vertical="center" wrapText="1"/>
    </xf>
    <xf numFmtId="0" fontId="3" fillId="0" borderId="6" xfId="2" applyFont="1" applyBorder="1" applyAlignment="1">
      <alignment vertical="center" wrapText="1"/>
    </xf>
    <xf numFmtId="0" fontId="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top" wrapText="1"/>
    </xf>
    <xf numFmtId="0" fontId="13" fillId="0" borderId="2" xfId="0" quotePrefix="1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2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8" fillId="0" borderId="5" xfId="0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right" wrapText="1"/>
    </xf>
    <xf numFmtId="4" fontId="10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18" fillId="0" borderId="2" xfId="0" applyFont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14" fontId="11" fillId="0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4" fontId="3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vertical="center" wrapText="1"/>
    </xf>
  </cellXfs>
  <cellStyles count="3">
    <cellStyle name="Звичайний" xfId="0" builtinId="0"/>
    <cellStyle name="Звичайний 21 2 3 2" xfId="1"/>
    <cellStyle name="Звичайний 21 2 3 2 3" xfId="2"/>
  </cellStyles>
  <dxfs count="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60"/>
  <sheetViews>
    <sheetView tabSelected="1" view="pageBreakPreview" zoomScaleNormal="100" zoomScaleSheetLayoutView="100" workbookViewId="0">
      <selection activeCell="AW8" sqref="AW8"/>
    </sheetView>
  </sheetViews>
  <sheetFormatPr defaultRowHeight="12.75" x14ac:dyDescent="0.2"/>
  <cols>
    <col min="1" max="20" width="2.85546875" style="1" customWidth="1"/>
    <col min="21" max="21" width="4.7109375" style="1" customWidth="1"/>
    <col min="22" max="27" width="2.85546875" style="1" customWidth="1"/>
    <col min="28" max="28" width="3.5703125" style="1" customWidth="1"/>
    <col min="29" max="54" width="2.85546875" style="1" customWidth="1"/>
    <col min="55" max="55" width="3.5703125" style="1" customWidth="1"/>
    <col min="56" max="65" width="2.85546875" style="1" customWidth="1"/>
    <col min="66" max="71" width="3" style="1" customWidth="1"/>
    <col min="72" max="72" width="12.140625" style="1" customWidth="1"/>
    <col min="73" max="73" width="3" style="1" customWidth="1"/>
    <col min="74" max="74" width="12.42578125" style="1" customWidth="1"/>
    <col min="75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39" t="s">
        <v>23</v>
      </c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</row>
    <row r="2" spans="1:77" ht="15.95" customHeight="1" x14ac:dyDescent="0.2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 x14ac:dyDescent="0.2">
      <c r="AO3" s="137" t="s">
        <v>83</v>
      </c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</row>
    <row r="4" spans="1:77" ht="32.1" customHeight="1" x14ac:dyDescent="0.25">
      <c r="AO4" s="141" t="s">
        <v>69</v>
      </c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</row>
    <row r="5" spans="1:77" x14ac:dyDescent="0.2">
      <c r="AO5" s="136" t="s">
        <v>11</v>
      </c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</row>
    <row r="6" spans="1:77" ht="7.5" customHeight="1" x14ac:dyDescent="0.2"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</row>
    <row r="7" spans="1:77" ht="12.75" customHeight="1" x14ac:dyDescent="0.2">
      <c r="AO7" s="142">
        <v>44855</v>
      </c>
      <c r="AP7" s="143"/>
      <c r="AQ7" s="143"/>
      <c r="AR7" s="143"/>
      <c r="AS7" s="143"/>
      <c r="AT7" s="143"/>
      <c r="AU7" s="143"/>
      <c r="AV7" s="1" t="s">
        <v>50</v>
      </c>
      <c r="AW7" s="106">
        <v>141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0"/>
      <c r="AP8" s="30"/>
      <c r="AQ8" s="30"/>
      <c r="AR8" s="30"/>
      <c r="AS8" s="30"/>
      <c r="AT8" s="30"/>
      <c r="AU8" s="30"/>
      <c r="AW8" s="18"/>
      <c r="AX8" s="18"/>
      <c r="AY8" s="18"/>
      <c r="AZ8" s="18"/>
      <c r="BA8" s="18"/>
      <c r="BB8" s="18"/>
      <c r="BC8" s="18"/>
      <c r="BD8" s="18"/>
      <c r="BE8" s="18"/>
      <c r="BF8" s="18"/>
    </row>
    <row r="10" spans="1:77" ht="15.75" customHeight="1" x14ac:dyDescent="0.2">
      <c r="A10" s="144" t="s">
        <v>12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</row>
    <row r="11" spans="1:77" ht="15.75" customHeight="1" x14ac:dyDescent="0.2">
      <c r="A11" s="144" t="s">
        <v>91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</row>
    <row r="12" spans="1:77" ht="6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77" customFormat="1" ht="18.75" customHeight="1" x14ac:dyDescent="0.2">
      <c r="A13" s="19" t="s">
        <v>40</v>
      </c>
      <c r="B13" s="113">
        <v>1400000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48"/>
      <c r="N13" s="107" t="s">
        <v>69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49"/>
      <c r="AU13" s="113" t="s">
        <v>62</v>
      </c>
      <c r="AV13" s="114"/>
      <c r="AW13" s="114"/>
      <c r="AX13" s="114"/>
      <c r="AY13" s="114"/>
      <c r="AZ13" s="114"/>
      <c r="BA13" s="114"/>
      <c r="BB13" s="114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</row>
    <row r="14" spans="1:77" customFormat="1" ht="24" customHeight="1" x14ac:dyDescent="0.2">
      <c r="A14" s="27"/>
      <c r="B14" s="112" t="s">
        <v>43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44"/>
      <c r="N14" s="108" t="s">
        <v>49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44"/>
      <c r="AU14" s="112" t="s">
        <v>42</v>
      </c>
      <c r="AV14" s="112"/>
      <c r="AW14" s="112"/>
      <c r="AX14" s="112"/>
      <c r="AY14" s="112"/>
      <c r="AZ14" s="112"/>
      <c r="BA14" s="112"/>
      <c r="BB14" s="112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">
      <c r="BE15" s="23"/>
      <c r="BF15" s="23"/>
      <c r="BG15" s="23"/>
      <c r="BH15" s="23"/>
      <c r="BI15" s="23"/>
      <c r="BJ15" s="23"/>
      <c r="BK15" s="23"/>
      <c r="BL15" s="23"/>
    </row>
    <row r="16" spans="1:77" customFormat="1" ht="19.5" customHeight="1" x14ac:dyDescent="0.2">
      <c r="A16" s="29" t="s">
        <v>4</v>
      </c>
      <c r="B16" s="113">
        <v>1410000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48"/>
      <c r="N16" s="107" t="s">
        <v>69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49"/>
      <c r="AU16" s="113" t="s">
        <v>62</v>
      </c>
      <c r="AV16" s="114"/>
      <c r="AW16" s="114"/>
      <c r="AX16" s="114"/>
      <c r="AY16" s="114"/>
      <c r="AZ16" s="114"/>
      <c r="BA16" s="114"/>
      <c r="BB16" s="114"/>
      <c r="BC16" s="20"/>
      <c r="BD16" s="20"/>
      <c r="BE16" s="20"/>
      <c r="BF16" s="20"/>
      <c r="BG16" s="20"/>
      <c r="BH16" s="20"/>
      <c r="BI16" s="20"/>
      <c r="BJ16" s="20"/>
      <c r="BK16" s="20"/>
      <c r="BL16" s="21"/>
      <c r="BM16" s="24"/>
      <c r="BN16" s="24"/>
      <c r="BO16" s="24"/>
      <c r="BP16" s="20"/>
      <c r="BQ16" s="20"/>
      <c r="BR16" s="20"/>
      <c r="BS16" s="20"/>
      <c r="BT16" s="20"/>
      <c r="BU16" s="20"/>
      <c r="BV16" s="20"/>
      <c r="BW16" s="20"/>
    </row>
    <row r="17" spans="1:79" customFormat="1" ht="24" customHeight="1" x14ac:dyDescent="0.2">
      <c r="A17" s="26"/>
      <c r="B17" s="112" t="s">
        <v>43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44"/>
      <c r="N17" s="108" t="s">
        <v>48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44"/>
      <c r="AU17" s="112" t="s">
        <v>42</v>
      </c>
      <c r="AV17" s="112"/>
      <c r="AW17" s="112"/>
      <c r="AX17" s="112"/>
      <c r="AY17" s="112"/>
      <c r="AZ17" s="112"/>
      <c r="BA17" s="112"/>
      <c r="BB17" s="112"/>
      <c r="BC17" s="22"/>
      <c r="BD17" s="22"/>
      <c r="BE17" s="22"/>
      <c r="BF17" s="22"/>
      <c r="BG17" s="22"/>
      <c r="BH17" s="22"/>
      <c r="BI17" s="22"/>
      <c r="BJ17" s="22"/>
      <c r="BK17" s="25"/>
      <c r="BL17" s="22"/>
      <c r="BM17" s="24"/>
      <c r="BN17" s="24"/>
      <c r="BO17" s="24"/>
      <c r="BP17" s="22"/>
      <c r="BQ17" s="22"/>
      <c r="BR17" s="22"/>
      <c r="BS17" s="22"/>
      <c r="BT17" s="22"/>
      <c r="BU17" s="22"/>
      <c r="BV17" s="22"/>
      <c r="BW17" s="22"/>
    </row>
    <row r="18" spans="1:79" customFormat="1" x14ac:dyDescent="0.2"/>
    <row r="19" spans="1:79" customFormat="1" ht="28.5" customHeight="1" x14ac:dyDescent="0.2">
      <c r="A19" s="19" t="s">
        <v>41</v>
      </c>
      <c r="B19" s="113">
        <v>1417670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39"/>
      <c r="N19" s="113" t="s">
        <v>65</v>
      </c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38"/>
      <c r="AA19" s="113" t="s">
        <v>66</v>
      </c>
      <c r="AB19" s="114"/>
      <c r="AC19" s="114"/>
      <c r="AD19" s="114"/>
      <c r="AE19" s="114"/>
      <c r="AF19" s="114"/>
      <c r="AG19" s="114"/>
      <c r="AH19" s="114"/>
      <c r="AI19" s="114"/>
      <c r="AJ19" s="38"/>
      <c r="AK19" s="114" t="s">
        <v>64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38"/>
      <c r="BE19" s="113" t="s">
        <v>63</v>
      </c>
      <c r="BF19" s="114"/>
      <c r="BG19" s="114"/>
      <c r="BH19" s="114"/>
      <c r="BI19" s="114"/>
      <c r="BJ19" s="114"/>
      <c r="BK19" s="114"/>
      <c r="BL19" s="114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</row>
    <row r="20" spans="1:79" customFormat="1" ht="25.5" customHeight="1" x14ac:dyDescent="0.2">
      <c r="B20" s="112" t="s">
        <v>43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45"/>
      <c r="N20" s="112" t="s">
        <v>44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46"/>
      <c r="AA20" s="115" t="s">
        <v>45</v>
      </c>
      <c r="AB20" s="115"/>
      <c r="AC20" s="115"/>
      <c r="AD20" s="115"/>
      <c r="AE20" s="115"/>
      <c r="AF20" s="115"/>
      <c r="AG20" s="115"/>
      <c r="AH20" s="115"/>
      <c r="AI20" s="115"/>
      <c r="AJ20" s="46"/>
      <c r="AK20" s="138" t="s">
        <v>46</v>
      </c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46"/>
      <c r="BE20" s="112" t="s">
        <v>47</v>
      </c>
      <c r="BF20" s="112"/>
      <c r="BG20" s="112"/>
      <c r="BH20" s="112"/>
      <c r="BI20" s="112"/>
      <c r="BJ20" s="112"/>
      <c r="BK20" s="112"/>
      <c r="BL20" s="11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</row>
    <row r="21" spans="1:79" ht="6.7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79" ht="24.95" customHeight="1" x14ac:dyDescent="0.2">
      <c r="A22" s="148" t="s">
        <v>37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6">
        <f>AS22+I23</f>
        <v>16664001</v>
      </c>
      <c r="V22" s="146"/>
      <c r="W22" s="146"/>
      <c r="X22" s="146"/>
      <c r="Y22" s="146"/>
      <c r="Z22" s="146"/>
      <c r="AA22" s="146"/>
      <c r="AB22" s="146"/>
      <c r="AC22" s="146"/>
      <c r="AD22" s="146"/>
      <c r="AE22" s="147" t="s">
        <v>38</v>
      </c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6">
        <v>0</v>
      </c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34" t="s">
        <v>14</v>
      </c>
      <c r="BE22" s="134"/>
      <c r="BF22" s="134"/>
      <c r="BG22" s="134"/>
      <c r="BH22" s="134"/>
      <c r="BI22" s="134"/>
      <c r="BJ22" s="134"/>
      <c r="BK22" s="134"/>
      <c r="BL22" s="134"/>
    </row>
    <row r="23" spans="1:79" ht="24.95" customHeight="1" x14ac:dyDescent="0.2">
      <c r="A23" s="134" t="s">
        <v>13</v>
      </c>
      <c r="B23" s="134"/>
      <c r="C23" s="134"/>
      <c r="D23" s="134"/>
      <c r="E23" s="134"/>
      <c r="F23" s="134"/>
      <c r="G23" s="134"/>
      <c r="H23" s="134"/>
      <c r="I23" s="146">
        <f>AK68</f>
        <v>16664001</v>
      </c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34" t="s">
        <v>15</v>
      </c>
      <c r="U23" s="134"/>
      <c r="V23" s="134"/>
      <c r="W23" s="134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79" ht="12.75" customHeight="1" x14ac:dyDescent="0.2">
      <c r="A24" s="5"/>
      <c r="B24" s="5"/>
      <c r="C24" s="5"/>
      <c r="D24" s="5"/>
      <c r="E24" s="5"/>
      <c r="F24" s="5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5"/>
      <c r="V24" s="5"/>
      <c r="W24" s="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0"/>
      <c r="BE24" s="10"/>
      <c r="BF24" s="10"/>
      <c r="BG24" s="10"/>
      <c r="BH24" s="10"/>
      <c r="BI24" s="10"/>
      <c r="BJ24" s="6"/>
      <c r="BK24" s="6"/>
      <c r="BL24" s="6"/>
    </row>
    <row r="25" spans="1:79" ht="15.75" customHeight="1" x14ac:dyDescent="0.2">
      <c r="A25" s="87" t="s">
        <v>25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176.25" customHeight="1" x14ac:dyDescent="0.2">
      <c r="A26" s="133" t="s">
        <v>138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9.5" customHeight="1" x14ac:dyDescent="0.2">
      <c r="A28" s="134" t="s">
        <v>24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</row>
    <row r="29" spans="1:79" ht="19.5" customHeight="1" x14ac:dyDescent="0.2">
      <c r="A29" s="99" t="s">
        <v>19</v>
      </c>
      <c r="B29" s="99"/>
      <c r="C29" s="99"/>
      <c r="D29" s="99"/>
      <c r="E29" s="99"/>
      <c r="F29" s="99"/>
      <c r="G29" s="78" t="s">
        <v>28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8" customHeight="1" x14ac:dyDescent="0.2">
      <c r="A30" s="99">
        <v>1</v>
      </c>
      <c r="B30" s="99"/>
      <c r="C30" s="99"/>
      <c r="D30" s="99"/>
      <c r="E30" s="99"/>
      <c r="F30" s="99"/>
      <c r="G30" s="78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8" customHeight="1" x14ac:dyDescent="0.2">
      <c r="A31" s="99">
        <v>1</v>
      </c>
      <c r="B31" s="99"/>
      <c r="C31" s="99"/>
      <c r="D31" s="99"/>
      <c r="E31" s="99"/>
      <c r="F31" s="99"/>
      <c r="G31" s="89" t="s">
        <v>51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36</v>
      </c>
    </row>
    <row r="32" spans="1:79" ht="12.7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79" ht="17.25" customHeight="1" x14ac:dyDescent="0.2">
      <c r="A33" s="134" t="s">
        <v>26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</row>
    <row r="34" spans="1:79" ht="18.75" customHeight="1" x14ac:dyDescent="0.2">
      <c r="A34" s="135" t="s">
        <v>59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</row>
    <row r="35" spans="1:79" ht="12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</row>
    <row r="36" spans="1:79" ht="19.5" customHeight="1" x14ac:dyDescent="0.2">
      <c r="A36" s="134" t="s">
        <v>27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</row>
    <row r="37" spans="1:79" ht="18" customHeight="1" x14ac:dyDescent="0.2">
      <c r="A37" s="99" t="s">
        <v>19</v>
      </c>
      <c r="B37" s="99"/>
      <c r="C37" s="99"/>
      <c r="D37" s="99"/>
      <c r="E37" s="99"/>
      <c r="F37" s="99"/>
      <c r="G37" s="78" t="s">
        <v>16</v>
      </c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6"/>
    </row>
    <row r="38" spans="1:79" ht="18" customHeight="1" x14ac:dyDescent="0.2">
      <c r="A38" s="99">
        <v>1</v>
      </c>
      <c r="B38" s="99"/>
      <c r="C38" s="99"/>
      <c r="D38" s="99"/>
      <c r="E38" s="99"/>
      <c r="F38" s="99"/>
      <c r="G38" s="78">
        <v>2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79" ht="18" customHeight="1" x14ac:dyDescent="0.2">
      <c r="A39" s="99">
        <v>1</v>
      </c>
      <c r="B39" s="99"/>
      <c r="C39" s="99"/>
      <c r="D39" s="99"/>
      <c r="E39" s="99"/>
      <c r="F39" s="99"/>
      <c r="G39" s="121" t="s">
        <v>78</v>
      </c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3"/>
      <c r="CA39" s="1" t="s">
        <v>6</v>
      </c>
    </row>
    <row r="40" spans="1:79" ht="18" customHeight="1" x14ac:dyDescent="0.2">
      <c r="A40" s="99">
        <v>2</v>
      </c>
      <c r="B40" s="99"/>
      <c r="C40" s="99"/>
      <c r="D40" s="99"/>
      <c r="E40" s="99"/>
      <c r="F40" s="99"/>
      <c r="G40" s="121" t="s">
        <v>79</v>
      </c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3"/>
    </row>
    <row r="41" spans="1:79" ht="18" customHeight="1" x14ac:dyDescent="0.2">
      <c r="A41" s="99">
        <v>3</v>
      </c>
      <c r="B41" s="99"/>
      <c r="C41" s="99"/>
      <c r="D41" s="99"/>
      <c r="E41" s="99"/>
      <c r="F41" s="99"/>
      <c r="G41" s="121" t="s">
        <v>116</v>
      </c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3"/>
    </row>
    <row r="42" spans="1:79" ht="18" customHeight="1" x14ac:dyDescent="0.2">
      <c r="A42" s="99">
        <v>4</v>
      </c>
      <c r="B42" s="99"/>
      <c r="C42" s="99"/>
      <c r="D42" s="99"/>
      <c r="E42" s="99"/>
      <c r="F42" s="99"/>
      <c r="G42" s="121" t="s">
        <v>117</v>
      </c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3"/>
    </row>
    <row r="43" spans="1:79" ht="15.75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79" ht="15.75" customHeight="1" x14ac:dyDescent="0.2">
      <c r="A44" s="134" t="s">
        <v>29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</row>
    <row r="45" spans="1:79" ht="15" customHeight="1" x14ac:dyDescent="0.2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145" t="s">
        <v>74</v>
      </c>
      <c r="AT45" s="145"/>
      <c r="AU45" s="145"/>
      <c r="AV45" s="145"/>
      <c r="AW45" s="145"/>
      <c r="AX45" s="145"/>
      <c r="AY45" s="145"/>
      <c r="AZ45" s="145"/>
      <c r="BA45" s="17"/>
      <c r="BB45" s="17"/>
      <c r="BC45" s="17"/>
      <c r="BD45" s="17"/>
      <c r="BE45" s="17"/>
      <c r="BF45" s="17"/>
      <c r="BG45" s="17"/>
      <c r="BH45" s="17"/>
      <c r="BI45" s="4"/>
      <c r="BJ45" s="4"/>
      <c r="BK45" s="4"/>
      <c r="BL45" s="4"/>
    </row>
    <row r="46" spans="1:79" ht="15.95" customHeight="1" x14ac:dyDescent="0.2">
      <c r="A46" s="99" t="s">
        <v>19</v>
      </c>
      <c r="B46" s="99"/>
      <c r="C46" s="99"/>
      <c r="D46" s="127" t="s">
        <v>17</v>
      </c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9"/>
      <c r="AC46" s="99" t="s">
        <v>20</v>
      </c>
      <c r="AD46" s="99"/>
      <c r="AE46" s="99"/>
      <c r="AF46" s="99"/>
      <c r="AG46" s="99"/>
      <c r="AH46" s="99"/>
      <c r="AI46" s="99"/>
      <c r="AJ46" s="99"/>
      <c r="AK46" s="99" t="s">
        <v>21</v>
      </c>
      <c r="AL46" s="99"/>
      <c r="AM46" s="99"/>
      <c r="AN46" s="99"/>
      <c r="AO46" s="99"/>
      <c r="AP46" s="99"/>
      <c r="AQ46" s="99"/>
      <c r="AR46" s="99"/>
      <c r="AS46" s="99" t="s">
        <v>18</v>
      </c>
      <c r="AT46" s="99"/>
      <c r="AU46" s="99"/>
      <c r="AV46" s="99"/>
      <c r="AW46" s="99"/>
      <c r="AX46" s="99"/>
      <c r="AY46" s="99"/>
      <c r="AZ46" s="99"/>
      <c r="BA46" s="15"/>
      <c r="BB46" s="15"/>
      <c r="BC46" s="15"/>
      <c r="BD46" s="15"/>
      <c r="BE46" s="15"/>
      <c r="BF46" s="15"/>
      <c r="BG46" s="15"/>
      <c r="BH46" s="15"/>
    </row>
    <row r="47" spans="1:79" ht="16.5" customHeight="1" x14ac:dyDescent="0.2">
      <c r="A47" s="99"/>
      <c r="B47" s="99"/>
      <c r="C47" s="99"/>
      <c r="D47" s="130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2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15"/>
      <c r="BB47" s="15"/>
      <c r="BC47" s="15"/>
      <c r="BD47" s="15"/>
      <c r="BE47" s="15"/>
      <c r="BF47" s="15"/>
      <c r="BG47" s="15"/>
      <c r="BH47" s="15"/>
    </row>
    <row r="48" spans="1:79" ht="15.75" x14ac:dyDescent="0.2">
      <c r="A48" s="99">
        <v>1</v>
      </c>
      <c r="B48" s="99"/>
      <c r="C48" s="99"/>
      <c r="D48" s="78">
        <v>2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99">
        <v>3</v>
      </c>
      <c r="AD48" s="99"/>
      <c r="AE48" s="99"/>
      <c r="AF48" s="99"/>
      <c r="AG48" s="99"/>
      <c r="AH48" s="99"/>
      <c r="AI48" s="99"/>
      <c r="AJ48" s="99"/>
      <c r="AK48" s="99">
        <v>4</v>
      </c>
      <c r="AL48" s="99"/>
      <c r="AM48" s="99"/>
      <c r="AN48" s="99"/>
      <c r="AO48" s="99"/>
      <c r="AP48" s="99"/>
      <c r="AQ48" s="99"/>
      <c r="AR48" s="99"/>
      <c r="AS48" s="99">
        <v>5</v>
      </c>
      <c r="AT48" s="99"/>
      <c r="AU48" s="99"/>
      <c r="AV48" s="99"/>
      <c r="AW48" s="99"/>
      <c r="AX48" s="99"/>
      <c r="AY48" s="99"/>
      <c r="AZ48" s="99"/>
      <c r="BA48" s="15"/>
      <c r="BB48" s="15"/>
      <c r="BC48" s="15"/>
      <c r="BD48" s="15"/>
      <c r="BE48" s="15"/>
      <c r="BF48" s="15"/>
      <c r="BG48" s="15"/>
      <c r="BH48" s="15"/>
    </row>
    <row r="49" spans="1:79" ht="34.5" customHeight="1" x14ac:dyDescent="0.2">
      <c r="A49" s="58">
        <v>1</v>
      </c>
      <c r="B49" s="58"/>
      <c r="C49" s="58"/>
      <c r="D49" s="124" t="s">
        <v>52</v>
      </c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6"/>
      <c r="AC49" s="86"/>
      <c r="AD49" s="86"/>
      <c r="AE49" s="86"/>
      <c r="AF49" s="86"/>
      <c r="AG49" s="86"/>
      <c r="AH49" s="86"/>
      <c r="AI49" s="86"/>
      <c r="AJ49" s="86"/>
      <c r="AK49" s="86">
        <f>SUM(AK50:AR52)</f>
        <v>110000</v>
      </c>
      <c r="AL49" s="86"/>
      <c r="AM49" s="86"/>
      <c r="AN49" s="86"/>
      <c r="AO49" s="86"/>
      <c r="AP49" s="86"/>
      <c r="AQ49" s="86"/>
      <c r="AR49" s="86"/>
      <c r="AS49" s="86">
        <f t="shared" ref="AS49:AS55" si="0">AC49+AK49</f>
        <v>110000</v>
      </c>
      <c r="AT49" s="86"/>
      <c r="AU49" s="86"/>
      <c r="AV49" s="86"/>
      <c r="AW49" s="86"/>
      <c r="AX49" s="86"/>
      <c r="AY49" s="86"/>
      <c r="AZ49" s="86"/>
      <c r="BA49" s="16"/>
      <c r="BB49" s="16"/>
      <c r="BC49" s="16"/>
      <c r="BD49" s="16"/>
      <c r="BE49" s="16"/>
      <c r="BF49" s="16"/>
      <c r="BG49" s="16"/>
      <c r="BH49" s="16"/>
      <c r="BT49" s="52">
        <v>4708783</v>
      </c>
      <c r="BU49" s="52"/>
      <c r="BV49" s="53">
        <f>AK49-BT49</f>
        <v>-4598783</v>
      </c>
      <c r="BW49" s="52"/>
      <c r="BX49" s="52"/>
      <c r="BY49" s="52"/>
      <c r="BZ49" s="52"/>
      <c r="CA49" s="1" t="s">
        <v>7</v>
      </c>
    </row>
    <row r="50" spans="1:79" ht="66.75" customHeight="1" x14ac:dyDescent="0.2">
      <c r="A50" s="78"/>
      <c r="B50" s="75"/>
      <c r="C50" s="76"/>
      <c r="D50" s="116" t="s">
        <v>94</v>
      </c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8"/>
      <c r="AC50" s="79"/>
      <c r="AD50" s="80"/>
      <c r="AE50" s="80"/>
      <c r="AF50" s="80"/>
      <c r="AG50" s="80"/>
      <c r="AH50" s="80"/>
      <c r="AI50" s="80"/>
      <c r="AJ50" s="81"/>
      <c r="AK50" s="79">
        <v>100000</v>
      </c>
      <c r="AL50" s="80"/>
      <c r="AM50" s="80"/>
      <c r="AN50" s="80"/>
      <c r="AO50" s="80"/>
      <c r="AP50" s="80"/>
      <c r="AQ50" s="80"/>
      <c r="AR50" s="81"/>
      <c r="AS50" s="77">
        <f t="shared" si="0"/>
        <v>100000</v>
      </c>
      <c r="AT50" s="77"/>
      <c r="AU50" s="77"/>
      <c r="AV50" s="77"/>
      <c r="AW50" s="77"/>
      <c r="AX50" s="77"/>
      <c r="AY50" s="77"/>
      <c r="AZ50" s="77"/>
      <c r="BA50" s="16"/>
      <c r="BB50" s="16"/>
      <c r="BC50" s="16"/>
      <c r="BD50" s="16"/>
      <c r="BE50" s="16"/>
      <c r="BF50" s="16"/>
      <c r="BG50" s="16"/>
      <c r="BH50" s="16"/>
      <c r="BT50" s="52"/>
      <c r="BU50" s="52"/>
      <c r="BV50" s="52"/>
      <c r="BW50" s="52"/>
      <c r="BX50" s="52"/>
      <c r="BY50" s="52"/>
      <c r="BZ50" s="52"/>
    </row>
    <row r="51" spans="1:79" ht="49.5" customHeight="1" x14ac:dyDescent="0.2">
      <c r="A51" s="78"/>
      <c r="B51" s="75"/>
      <c r="C51" s="76"/>
      <c r="D51" s="116" t="s">
        <v>92</v>
      </c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8"/>
      <c r="AC51" s="79"/>
      <c r="AD51" s="80"/>
      <c r="AE51" s="80"/>
      <c r="AF51" s="80"/>
      <c r="AG51" s="80"/>
      <c r="AH51" s="80"/>
      <c r="AI51" s="80"/>
      <c r="AJ51" s="81"/>
      <c r="AK51" s="79">
        <v>10000</v>
      </c>
      <c r="AL51" s="80"/>
      <c r="AM51" s="80"/>
      <c r="AN51" s="80"/>
      <c r="AO51" s="80"/>
      <c r="AP51" s="80"/>
      <c r="AQ51" s="80"/>
      <c r="AR51" s="81"/>
      <c r="AS51" s="79">
        <f t="shared" si="0"/>
        <v>10000</v>
      </c>
      <c r="AT51" s="80"/>
      <c r="AU51" s="80"/>
      <c r="AV51" s="80"/>
      <c r="AW51" s="80"/>
      <c r="AX51" s="80"/>
      <c r="AY51" s="80"/>
      <c r="AZ51" s="81"/>
      <c r="BA51" s="16"/>
      <c r="BB51" s="16"/>
      <c r="BC51" s="16"/>
      <c r="BD51" s="16"/>
      <c r="BE51" s="16"/>
      <c r="BF51" s="16"/>
      <c r="BG51" s="16"/>
      <c r="BH51" s="16"/>
      <c r="BT51" s="52"/>
      <c r="BU51" s="52"/>
      <c r="BV51" s="52"/>
      <c r="BW51" s="52"/>
      <c r="BX51" s="52"/>
      <c r="BY51" s="52"/>
      <c r="BZ51" s="52"/>
    </row>
    <row r="52" spans="1:79" ht="34.5" hidden="1" customHeight="1" x14ac:dyDescent="0.2">
      <c r="A52" s="78"/>
      <c r="B52" s="75"/>
      <c r="C52" s="76"/>
      <c r="D52" s="116" t="s">
        <v>67</v>
      </c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8"/>
      <c r="AC52" s="79"/>
      <c r="AD52" s="80"/>
      <c r="AE52" s="80"/>
      <c r="AF52" s="80"/>
      <c r="AG52" s="80"/>
      <c r="AH52" s="80"/>
      <c r="AI52" s="80"/>
      <c r="AJ52" s="81"/>
      <c r="AK52" s="79">
        <f>50000-50000</f>
        <v>0</v>
      </c>
      <c r="AL52" s="80"/>
      <c r="AM52" s="80"/>
      <c r="AN52" s="80"/>
      <c r="AO52" s="80"/>
      <c r="AP52" s="80"/>
      <c r="AQ52" s="80"/>
      <c r="AR52" s="81"/>
      <c r="AS52" s="79">
        <f t="shared" si="0"/>
        <v>0</v>
      </c>
      <c r="AT52" s="80"/>
      <c r="AU52" s="80"/>
      <c r="AV52" s="80"/>
      <c r="AW52" s="80"/>
      <c r="AX52" s="80"/>
      <c r="AY52" s="80"/>
      <c r="AZ52" s="81"/>
      <c r="BA52" s="16"/>
      <c r="BB52" s="16"/>
      <c r="BC52" s="16"/>
      <c r="BD52" s="16"/>
      <c r="BE52" s="16"/>
      <c r="BF52" s="16"/>
      <c r="BG52" s="16"/>
      <c r="BH52" s="16"/>
      <c r="BT52" s="52"/>
      <c r="BU52" s="52"/>
      <c r="BV52" s="52"/>
      <c r="BW52" s="52"/>
      <c r="BX52" s="52"/>
      <c r="BY52" s="52"/>
      <c r="BZ52" s="52"/>
    </row>
    <row r="53" spans="1:79" ht="36.75" customHeight="1" x14ac:dyDescent="0.2">
      <c r="A53" s="58">
        <v>2</v>
      </c>
      <c r="B53" s="58"/>
      <c r="C53" s="58"/>
      <c r="D53" s="109" t="s">
        <v>53</v>
      </c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2"/>
      <c r="AC53" s="86"/>
      <c r="AD53" s="86"/>
      <c r="AE53" s="86"/>
      <c r="AF53" s="86"/>
      <c r="AG53" s="86"/>
      <c r="AH53" s="86"/>
      <c r="AI53" s="86"/>
      <c r="AJ53" s="86"/>
      <c r="AK53" s="86">
        <f>SUM(AK54:AR61)</f>
        <v>16314001</v>
      </c>
      <c r="AL53" s="86"/>
      <c r="AM53" s="86"/>
      <c r="AN53" s="86"/>
      <c r="AO53" s="86"/>
      <c r="AP53" s="86"/>
      <c r="AQ53" s="86"/>
      <c r="AR53" s="86"/>
      <c r="AS53" s="86">
        <f t="shared" si="0"/>
        <v>16314001</v>
      </c>
      <c r="AT53" s="86"/>
      <c r="AU53" s="86"/>
      <c r="AV53" s="86"/>
      <c r="AW53" s="86"/>
      <c r="AX53" s="86"/>
      <c r="AY53" s="86"/>
      <c r="AZ53" s="86"/>
      <c r="BA53" s="16"/>
      <c r="BB53" s="16"/>
      <c r="BC53" s="16"/>
      <c r="BD53" s="16"/>
      <c r="BE53" s="16"/>
      <c r="BF53" s="16"/>
      <c r="BG53" s="16"/>
      <c r="BH53" s="16"/>
      <c r="BT53" s="52">
        <v>23297429</v>
      </c>
      <c r="BU53" s="52"/>
      <c r="BV53" s="53">
        <f>AK53-BT53</f>
        <v>-6983428</v>
      </c>
      <c r="BW53" s="52"/>
      <c r="BX53" s="52"/>
      <c r="BY53" s="52"/>
      <c r="BZ53" s="52"/>
    </row>
    <row r="54" spans="1:79" ht="49.5" customHeight="1" x14ac:dyDescent="0.2">
      <c r="A54" s="78"/>
      <c r="B54" s="75"/>
      <c r="C54" s="76"/>
      <c r="D54" s="89" t="s">
        <v>95</v>
      </c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2"/>
      <c r="AC54" s="77"/>
      <c r="AD54" s="77"/>
      <c r="AE54" s="77"/>
      <c r="AF54" s="77"/>
      <c r="AG54" s="77"/>
      <c r="AH54" s="77"/>
      <c r="AI54" s="77"/>
      <c r="AJ54" s="77"/>
      <c r="AK54" s="79">
        <f>1000000-670000</f>
        <v>330000</v>
      </c>
      <c r="AL54" s="80"/>
      <c r="AM54" s="80"/>
      <c r="AN54" s="80"/>
      <c r="AO54" s="80"/>
      <c r="AP54" s="80"/>
      <c r="AQ54" s="80"/>
      <c r="AR54" s="81"/>
      <c r="AS54" s="77">
        <f t="shared" si="0"/>
        <v>330000</v>
      </c>
      <c r="AT54" s="77"/>
      <c r="AU54" s="77"/>
      <c r="AV54" s="77"/>
      <c r="AW54" s="77"/>
      <c r="AX54" s="77"/>
      <c r="AY54" s="77"/>
      <c r="AZ54" s="77"/>
      <c r="BA54" s="16"/>
      <c r="BB54" s="16"/>
      <c r="BC54" s="16"/>
      <c r="BD54" s="16"/>
      <c r="BE54" s="16"/>
      <c r="BF54" s="16"/>
      <c r="BG54" s="16"/>
      <c r="BH54" s="16"/>
      <c r="BT54" s="52"/>
      <c r="BU54" s="52"/>
      <c r="BV54" s="52"/>
      <c r="BW54" s="52"/>
      <c r="BX54" s="52"/>
      <c r="BY54" s="52"/>
      <c r="BZ54" s="52"/>
    </row>
    <row r="55" spans="1:79" ht="34.5" hidden="1" customHeight="1" x14ac:dyDescent="0.2">
      <c r="A55" s="78"/>
      <c r="B55" s="75"/>
      <c r="C55" s="76"/>
      <c r="D55" s="82" t="s">
        <v>96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4"/>
      <c r="AC55" s="77"/>
      <c r="AD55" s="77"/>
      <c r="AE55" s="77"/>
      <c r="AF55" s="77"/>
      <c r="AG55" s="77"/>
      <c r="AH55" s="77"/>
      <c r="AI55" s="77"/>
      <c r="AJ55" s="77"/>
      <c r="AK55" s="79">
        <f>3460000-3460000</f>
        <v>0</v>
      </c>
      <c r="AL55" s="80"/>
      <c r="AM55" s="80"/>
      <c r="AN55" s="80"/>
      <c r="AO55" s="80"/>
      <c r="AP55" s="80"/>
      <c r="AQ55" s="80"/>
      <c r="AR55" s="81"/>
      <c r="AS55" s="77">
        <f t="shared" si="0"/>
        <v>0</v>
      </c>
      <c r="AT55" s="77"/>
      <c r="AU55" s="77"/>
      <c r="AV55" s="77"/>
      <c r="AW55" s="77"/>
      <c r="AX55" s="77"/>
      <c r="AY55" s="77"/>
      <c r="AZ55" s="77"/>
      <c r="BA55" s="16"/>
      <c r="BB55" s="16"/>
      <c r="BC55" s="16"/>
      <c r="BD55" s="16"/>
      <c r="BE55" s="16"/>
      <c r="BF55" s="16"/>
      <c r="BG55" s="16"/>
      <c r="BH55" s="16"/>
      <c r="BT55" s="52"/>
      <c r="BU55" s="52"/>
      <c r="BV55" s="52"/>
      <c r="BW55" s="52"/>
      <c r="BX55" s="52"/>
      <c r="BY55" s="52"/>
      <c r="BZ55" s="52"/>
    </row>
    <row r="56" spans="1:79" ht="39.75" customHeight="1" x14ac:dyDescent="0.2">
      <c r="A56" s="78"/>
      <c r="B56" s="75"/>
      <c r="C56" s="76"/>
      <c r="D56" s="82" t="s">
        <v>112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4"/>
      <c r="AC56" s="77"/>
      <c r="AD56" s="77"/>
      <c r="AE56" s="77"/>
      <c r="AF56" s="77"/>
      <c r="AG56" s="77"/>
      <c r="AH56" s="77"/>
      <c r="AI56" s="77"/>
      <c r="AJ56" s="77"/>
      <c r="AK56" s="79">
        <v>3000000</v>
      </c>
      <c r="AL56" s="80"/>
      <c r="AM56" s="80"/>
      <c r="AN56" s="80"/>
      <c r="AO56" s="80"/>
      <c r="AP56" s="80"/>
      <c r="AQ56" s="80"/>
      <c r="AR56" s="81"/>
      <c r="AS56" s="77">
        <f t="shared" ref="AS56:AS68" si="1">AC56+AK56</f>
        <v>3000000</v>
      </c>
      <c r="AT56" s="77"/>
      <c r="AU56" s="77"/>
      <c r="AV56" s="77"/>
      <c r="AW56" s="77"/>
      <c r="AX56" s="77"/>
      <c r="AY56" s="77"/>
      <c r="AZ56" s="77"/>
      <c r="BA56" s="16"/>
      <c r="BB56" s="16"/>
      <c r="BC56" s="16"/>
      <c r="BD56" s="16"/>
      <c r="BE56" s="16"/>
      <c r="BF56" s="16"/>
      <c r="BG56" s="16"/>
      <c r="BH56" s="16"/>
      <c r="BT56" s="52"/>
      <c r="BU56" s="52"/>
      <c r="BV56" s="52"/>
      <c r="BW56" s="52"/>
      <c r="BX56" s="52"/>
      <c r="BY56" s="52"/>
      <c r="BZ56" s="52"/>
    </row>
    <row r="57" spans="1:79" ht="49.5" customHeight="1" x14ac:dyDescent="0.2">
      <c r="A57" s="78"/>
      <c r="B57" s="75"/>
      <c r="C57" s="76"/>
      <c r="D57" s="82" t="s">
        <v>122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4"/>
      <c r="AC57" s="77"/>
      <c r="AD57" s="77"/>
      <c r="AE57" s="77"/>
      <c r="AF57" s="77"/>
      <c r="AG57" s="77"/>
      <c r="AH57" s="77"/>
      <c r="AI57" s="77"/>
      <c r="AJ57" s="77"/>
      <c r="AK57" s="79">
        <v>1442309</v>
      </c>
      <c r="AL57" s="80"/>
      <c r="AM57" s="80"/>
      <c r="AN57" s="80"/>
      <c r="AO57" s="80"/>
      <c r="AP57" s="80"/>
      <c r="AQ57" s="80"/>
      <c r="AR57" s="81"/>
      <c r="AS57" s="77">
        <f>AC57+AK57</f>
        <v>1442309</v>
      </c>
      <c r="AT57" s="77"/>
      <c r="AU57" s="77"/>
      <c r="AV57" s="77"/>
      <c r="AW57" s="77"/>
      <c r="AX57" s="77"/>
      <c r="AY57" s="77"/>
      <c r="AZ57" s="77"/>
      <c r="BA57" s="16"/>
      <c r="BB57" s="16"/>
      <c r="BC57" s="16"/>
      <c r="BD57" s="16"/>
      <c r="BE57" s="16"/>
      <c r="BF57" s="16"/>
      <c r="BG57" s="16"/>
      <c r="BH57" s="16"/>
      <c r="BT57" s="52"/>
      <c r="BU57" s="52"/>
      <c r="BV57" s="52"/>
      <c r="BW57" s="52"/>
      <c r="BX57" s="52"/>
      <c r="BY57" s="52"/>
      <c r="BZ57" s="52"/>
    </row>
    <row r="58" spans="1:79" ht="33.75" customHeight="1" x14ac:dyDescent="0.2">
      <c r="A58" s="78"/>
      <c r="B58" s="75"/>
      <c r="C58" s="76"/>
      <c r="D58" s="82" t="s">
        <v>123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4"/>
      <c r="AC58" s="77"/>
      <c r="AD58" s="77"/>
      <c r="AE58" s="77"/>
      <c r="AF58" s="77"/>
      <c r="AG58" s="77"/>
      <c r="AH58" s="77"/>
      <c r="AI58" s="77"/>
      <c r="AJ58" s="77"/>
      <c r="AK58" s="79">
        <v>215000</v>
      </c>
      <c r="AL58" s="80"/>
      <c r="AM58" s="80"/>
      <c r="AN58" s="80"/>
      <c r="AO58" s="80"/>
      <c r="AP58" s="80"/>
      <c r="AQ58" s="80"/>
      <c r="AR58" s="81"/>
      <c r="AS58" s="77">
        <f>AC58+AK58</f>
        <v>215000</v>
      </c>
      <c r="AT58" s="77"/>
      <c r="AU58" s="77"/>
      <c r="AV58" s="77"/>
      <c r="AW58" s="77"/>
      <c r="AX58" s="77"/>
      <c r="AY58" s="77"/>
      <c r="AZ58" s="77"/>
      <c r="BA58" s="16"/>
      <c r="BB58" s="16"/>
      <c r="BC58" s="16"/>
      <c r="BD58" s="16"/>
      <c r="BE58" s="16"/>
      <c r="BF58" s="16"/>
      <c r="BG58" s="16"/>
      <c r="BH58" s="16"/>
      <c r="BT58" s="52"/>
      <c r="BU58" s="52"/>
      <c r="BV58" s="52"/>
      <c r="BW58" s="52"/>
      <c r="BX58" s="52"/>
      <c r="BY58" s="52"/>
      <c r="BZ58" s="52"/>
    </row>
    <row r="59" spans="1:79" ht="49.5" customHeight="1" x14ac:dyDescent="0.2">
      <c r="A59" s="78"/>
      <c r="B59" s="75"/>
      <c r="C59" s="76"/>
      <c r="D59" s="82" t="s">
        <v>136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4"/>
      <c r="AC59" s="77"/>
      <c r="AD59" s="77"/>
      <c r="AE59" s="77"/>
      <c r="AF59" s="77"/>
      <c r="AG59" s="77"/>
      <c r="AH59" s="77"/>
      <c r="AI59" s="77"/>
      <c r="AJ59" s="77"/>
      <c r="AK59" s="79">
        <v>126692</v>
      </c>
      <c r="AL59" s="80"/>
      <c r="AM59" s="80"/>
      <c r="AN59" s="80"/>
      <c r="AO59" s="80"/>
      <c r="AP59" s="80"/>
      <c r="AQ59" s="80"/>
      <c r="AR59" s="81"/>
      <c r="AS59" s="77">
        <f>AC59+AK59</f>
        <v>126692</v>
      </c>
      <c r="AT59" s="77"/>
      <c r="AU59" s="77"/>
      <c r="AV59" s="77"/>
      <c r="AW59" s="77"/>
      <c r="AX59" s="77"/>
      <c r="AY59" s="77"/>
      <c r="AZ59" s="77"/>
      <c r="BA59" s="16"/>
      <c r="BB59" s="16"/>
      <c r="BC59" s="16"/>
      <c r="BD59" s="16"/>
      <c r="BE59" s="16"/>
      <c r="BF59" s="16"/>
      <c r="BG59" s="16"/>
      <c r="BH59" s="16"/>
      <c r="BT59" s="52"/>
      <c r="BU59" s="52"/>
      <c r="BV59" s="52"/>
      <c r="BW59" s="52"/>
      <c r="BX59" s="52"/>
      <c r="BY59" s="52"/>
      <c r="BZ59" s="52"/>
    </row>
    <row r="60" spans="1:79" ht="35.25" customHeight="1" x14ac:dyDescent="0.2">
      <c r="A60" s="78"/>
      <c r="B60" s="75"/>
      <c r="C60" s="76"/>
      <c r="D60" s="82" t="s">
        <v>139</v>
      </c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4"/>
      <c r="AC60" s="77"/>
      <c r="AD60" s="77"/>
      <c r="AE60" s="77"/>
      <c r="AF60" s="77"/>
      <c r="AG60" s="77"/>
      <c r="AH60" s="77"/>
      <c r="AI60" s="77"/>
      <c r="AJ60" s="77"/>
      <c r="AK60" s="79">
        <v>10500000</v>
      </c>
      <c r="AL60" s="80"/>
      <c r="AM60" s="80"/>
      <c r="AN60" s="80"/>
      <c r="AO60" s="80"/>
      <c r="AP60" s="80"/>
      <c r="AQ60" s="80"/>
      <c r="AR60" s="81"/>
      <c r="AS60" s="77">
        <f>AC60+AK60</f>
        <v>10500000</v>
      </c>
      <c r="AT60" s="77"/>
      <c r="AU60" s="77"/>
      <c r="AV60" s="77"/>
      <c r="AW60" s="77"/>
      <c r="AX60" s="77"/>
      <c r="AY60" s="77"/>
      <c r="AZ60" s="77"/>
      <c r="BA60" s="16"/>
      <c r="BB60" s="16"/>
      <c r="BC60" s="16"/>
      <c r="BD60" s="16"/>
      <c r="BE60" s="16"/>
      <c r="BF60" s="16"/>
      <c r="BG60" s="16"/>
      <c r="BH60" s="16"/>
      <c r="BT60" s="52"/>
      <c r="BU60" s="52"/>
      <c r="BV60" s="52"/>
      <c r="BW60" s="52"/>
      <c r="BX60" s="52"/>
      <c r="BY60" s="52"/>
      <c r="BZ60" s="52"/>
    </row>
    <row r="61" spans="1:79" ht="35.25" customHeight="1" x14ac:dyDescent="0.2">
      <c r="A61" s="78"/>
      <c r="B61" s="75"/>
      <c r="C61" s="76"/>
      <c r="D61" s="82" t="s">
        <v>140</v>
      </c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4"/>
      <c r="AC61" s="77"/>
      <c r="AD61" s="77"/>
      <c r="AE61" s="77"/>
      <c r="AF61" s="77"/>
      <c r="AG61" s="77"/>
      <c r="AH61" s="77"/>
      <c r="AI61" s="77"/>
      <c r="AJ61" s="77"/>
      <c r="AK61" s="79">
        <v>700000</v>
      </c>
      <c r="AL61" s="80"/>
      <c r="AM61" s="80"/>
      <c r="AN61" s="80"/>
      <c r="AO61" s="80"/>
      <c r="AP61" s="80"/>
      <c r="AQ61" s="80"/>
      <c r="AR61" s="81"/>
      <c r="AS61" s="77">
        <f>AC61+AK61</f>
        <v>700000</v>
      </c>
      <c r="AT61" s="77"/>
      <c r="AU61" s="77"/>
      <c r="AV61" s="77"/>
      <c r="AW61" s="77"/>
      <c r="AX61" s="77"/>
      <c r="AY61" s="77"/>
      <c r="AZ61" s="77"/>
      <c r="BA61" s="16"/>
      <c r="BB61" s="16"/>
      <c r="BC61" s="16"/>
      <c r="BD61" s="16"/>
      <c r="BE61" s="16"/>
      <c r="BF61" s="16"/>
      <c r="BG61" s="16"/>
      <c r="BH61" s="16"/>
      <c r="BT61" s="52"/>
      <c r="BU61" s="52"/>
      <c r="BV61" s="52"/>
      <c r="BW61" s="52"/>
      <c r="BX61" s="52"/>
      <c r="BY61" s="52"/>
      <c r="BZ61" s="52"/>
    </row>
    <row r="62" spans="1:79" ht="39.75" customHeight="1" x14ac:dyDescent="0.2">
      <c r="A62" s="181">
        <v>3</v>
      </c>
      <c r="B62" s="172"/>
      <c r="C62" s="173"/>
      <c r="D62" s="124" t="s">
        <v>84</v>
      </c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3"/>
      <c r="AC62" s="77"/>
      <c r="AD62" s="77"/>
      <c r="AE62" s="77"/>
      <c r="AF62" s="77"/>
      <c r="AG62" s="77"/>
      <c r="AH62" s="77"/>
      <c r="AI62" s="77"/>
      <c r="AJ62" s="77"/>
      <c r="AK62" s="175">
        <f>AK63</f>
        <v>90000</v>
      </c>
      <c r="AL62" s="176"/>
      <c r="AM62" s="176"/>
      <c r="AN62" s="176"/>
      <c r="AO62" s="176"/>
      <c r="AP62" s="176"/>
      <c r="AQ62" s="176"/>
      <c r="AR62" s="177"/>
      <c r="AS62" s="86">
        <f t="shared" si="1"/>
        <v>90000</v>
      </c>
      <c r="AT62" s="86"/>
      <c r="AU62" s="86"/>
      <c r="AV62" s="86"/>
      <c r="AW62" s="86"/>
      <c r="AX62" s="86"/>
      <c r="AY62" s="86"/>
      <c r="AZ62" s="86"/>
      <c r="BA62" s="16"/>
      <c r="BB62" s="16"/>
      <c r="BC62" s="16"/>
      <c r="BD62" s="16"/>
      <c r="BE62" s="16"/>
      <c r="BF62" s="16"/>
      <c r="BG62" s="16"/>
      <c r="BH62" s="16"/>
      <c r="BT62" s="52"/>
      <c r="BU62" s="52"/>
      <c r="BV62" s="52"/>
      <c r="BW62" s="52"/>
      <c r="BX62" s="52"/>
      <c r="BY62" s="52"/>
      <c r="BZ62" s="52"/>
    </row>
    <row r="63" spans="1:79" ht="36" customHeight="1" x14ac:dyDescent="0.2">
      <c r="A63" s="78"/>
      <c r="B63" s="75"/>
      <c r="C63" s="76"/>
      <c r="D63" s="116" t="s">
        <v>98</v>
      </c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8"/>
      <c r="AC63" s="77"/>
      <c r="AD63" s="77"/>
      <c r="AE63" s="77"/>
      <c r="AF63" s="77"/>
      <c r="AG63" s="77"/>
      <c r="AH63" s="77"/>
      <c r="AI63" s="77"/>
      <c r="AJ63" s="77"/>
      <c r="AK63" s="79">
        <v>90000</v>
      </c>
      <c r="AL63" s="80"/>
      <c r="AM63" s="80"/>
      <c r="AN63" s="80"/>
      <c r="AO63" s="80"/>
      <c r="AP63" s="80"/>
      <c r="AQ63" s="80"/>
      <c r="AR63" s="81"/>
      <c r="AS63" s="77">
        <f t="shared" si="1"/>
        <v>90000</v>
      </c>
      <c r="AT63" s="77"/>
      <c r="AU63" s="77"/>
      <c r="AV63" s="77"/>
      <c r="AW63" s="77"/>
      <c r="AX63" s="77"/>
      <c r="AY63" s="77"/>
      <c r="AZ63" s="77"/>
      <c r="BA63" s="16"/>
      <c r="BB63" s="16"/>
      <c r="BC63" s="16"/>
      <c r="BD63" s="16"/>
      <c r="BE63" s="16"/>
      <c r="BF63" s="16"/>
      <c r="BG63" s="16"/>
      <c r="BH63" s="16"/>
      <c r="BT63" s="52"/>
      <c r="BU63" s="52"/>
      <c r="BV63" s="52"/>
      <c r="BW63" s="52"/>
      <c r="BX63" s="52"/>
      <c r="BY63" s="52"/>
      <c r="BZ63" s="52"/>
    </row>
    <row r="64" spans="1:79" ht="39.75" customHeight="1" x14ac:dyDescent="0.2">
      <c r="A64" s="181">
        <v>4</v>
      </c>
      <c r="B64" s="172"/>
      <c r="C64" s="173"/>
      <c r="D64" s="124" t="s">
        <v>85</v>
      </c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3"/>
      <c r="AC64" s="77"/>
      <c r="AD64" s="77"/>
      <c r="AE64" s="77"/>
      <c r="AF64" s="77"/>
      <c r="AG64" s="77"/>
      <c r="AH64" s="77"/>
      <c r="AI64" s="77"/>
      <c r="AJ64" s="77"/>
      <c r="AK64" s="175">
        <f>SUM(AK65:AR67)</f>
        <v>150000</v>
      </c>
      <c r="AL64" s="176"/>
      <c r="AM64" s="176"/>
      <c r="AN64" s="176"/>
      <c r="AO64" s="176"/>
      <c r="AP64" s="176"/>
      <c r="AQ64" s="176"/>
      <c r="AR64" s="177"/>
      <c r="AS64" s="86">
        <f t="shared" si="1"/>
        <v>150000</v>
      </c>
      <c r="AT64" s="86"/>
      <c r="AU64" s="86"/>
      <c r="AV64" s="86"/>
      <c r="AW64" s="86"/>
      <c r="AX64" s="86"/>
      <c r="AY64" s="86"/>
      <c r="AZ64" s="86"/>
      <c r="BA64" s="16"/>
      <c r="BB64" s="16"/>
      <c r="BC64" s="16"/>
      <c r="BD64" s="16"/>
      <c r="BE64" s="16"/>
      <c r="BF64" s="16"/>
      <c r="BG64" s="16"/>
      <c r="BH64" s="16"/>
      <c r="BT64" s="52"/>
      <c r="BU64" s="52"/>
      <c r="BV64" s="52"/>
      <c r="BW64" s="52"/>
      <c r="BX64" s="52"/>
      <c r="BY64" s="52"/>
      <c r="BZ64" s="52"/>
    </row>
    <row r="65" spans="1:79" ht="54" customHeight="1" x14ac:dyDescent="0.2">
      <c r="A65" s="78"/>
      <c r="B65" s="75"/>
      <c r="C65" s="76"/>
      <c r="D65" s="116" t="s">
        <v>100</v>
      </c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8"/>
      <c r="AC65" s="77"/>
      <c r="AD65" s="77"/>
      <c r="AE65" s="77"/>
      <c r="AF65" s="77"/>
      <c r="AG65" s="77"/>
      <c r="AH65" s="77"/>
      <c r="AI65" s="77"/>
      <c r="AJ65" s="77"/>
      <c r="AK65" s="79">
        <v>50000</v>
      </c>
      <c r="AL65" s="80"/>
      <c r="AM65" s="80"/>
      <c r="AN65" s="80"/>
      <c r="AO65" s="80"/>
      <c r="AP65" s="80"/>
      <c r="AQ65" s="80"/>
      <c r="AR65" s="81"/>
      <c r="AS65" s="77">
        <f t="shared" si="1"/>
        <v>50000</v>
      </c>
      <c r="AT65" s="77"/>
      <c r="AU65" s="77"/>
      <c r="AV65" s="77"/>
      <c r="AW65" s="77"/>
      <c r="AX65" s="77"/>
      <c r="AY65" s="77"/>
      <c r="AZ65" s="77"/>
      <c r="BA65" s="16"/>
      <c r="BB65" s="16"/>
      <c r="BC65" s="16"/>
      <c r="BD65" s="16"/>
      <c r="BE65" s="16"/>
      <c r="BF65" s="16"/>
      <c r="BG65" s="16"/>
      <c r="BH65" s="16"/>
      <c r="BT65" s="52"/>
      <c r="BU65" s="52"/>
      <c r="BV65" s="52"/>
      <c r="BW65" s="52"/>
      <c r="BX65" s="52"/>
      <c r="BY65" s="52"/>
      <c r="BZ65" s="52"/>
    </row>
    <row r="66" spans="1:79" ht="52.5" customHeight="1" x14ac:dyDescent="0.2">
      <c r="A66" s="78"/>
      <c r="B66" s="75"/>
      <c r="C66" s="76"/>
      <c r="D66" s="116" t="s">
        <v>101</v>
      </c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8"/>
      <c r="AC66" s="77"/>
      <c r="AD66" s="77"/>
      <c r="AE66" s="77"/>
      <c r="AF66" s="77"/>
      <c r="AG66" s="77"/>
      <c r="AH66" s="77"/>
      <c r="AI66" s="77"/>
      <c r="AJ66" s="77"/>
      <c r="AK66" s="79">
        <v>50000</v>
      </c>
      <c r="AL66" s="80"/>
      <c r="AM66" s="80"/>
      <c r="AN66" s="80"/>
      <c r="AO66" s="80"/>
      <c r="AP66" s="80"/>
      <c r="AQ66" s="80"/>
      <c r="AR66" s="81"/>
      <c r="AS66" s="77">
        <f t="shared" si="1"/>
        <v>50000</v>
      </c>
      <c r="AT66" s="77"/>
      <c r="AU66" s="77"/>
      <c r="AV66" s="77"/>
      <c r="AW66" s="77"/>
      <c r="AX66" s="77"/>
      <c r="AY66" s="77"/>
      <c r="AZ66" s="77"/>
      <c r="BA66" s="16"/>
      <c r="BB66" s="16"/>
      <c r="BC66" s="16"/>
      <c r="BD66" s="16"/>
      <c r="BE66" s="16"/>
      <c r="BF66" s="16"/>
      <c r="BG66" s="16"/>
      <c r="BH66" s="16"/>
      <c r="BT66" s="52"/>
      <c r="BU66" s="52"/>
      <c r="BV66" s="52"/>
      <c r="BW66" s="52"/>
      <c r="BX66" s="52"/>
      <c r="BY66" s="52"/>
      <c r="BZ66" s="52"/>
    </row>
    <row r="67" spans="1:79" ht="54.75" customHeight="1" x14ac:dyDescent="0.2">
      <c r="A67" s="78"/>
      <c r="B67" s="75"/>
      <c r="C67" s="76"/>
      <c r="D67" s="116" t="s">
        <v>102</v>
      </c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8"/>
      <c r="AC67" s="77"/>
      <c r="AD67" s="77"/>
      <c r="AE67" s="77"/>
      <c r="AF67" s="77"/>
      <c r="AG67" s="77"/>
      <c r="AH67" s="77"/>
      <c r="AI67" s="77"/>
      <c r="AJ67" s="77"/>
      <c r="AK67" s="79">
        <v>50000</v>
      </c>
      <c r="AL67" s="80"/>
      <c r="AM67" s="80"/>
      <c r="AN67" s="80"/>
      <c r="AO67" s="80"/>
      <c r="AP67" s="80"/>
      <c r="AQ67" s="80"/>
      <c r="AR67" s="81"/>
      <c r="AS67" s="77">
        <f t="shared" si="1"/>
        <v>50000</v>
      </c>
      <c r="AT67" s="77"/>
      <c r="AU67" s="77"/>
      <c r="AV67" s="77"/>
      <c r="AW67" s="77"/>
      <c r="AX67" s="77"/>
      <c r="AY67" s="77"/>
      <c r="AZ67" s="77"/>
      <c r="BA67" s="16"/>
      <c r="BB67" s="16"/>
      <c r="BC67" s="16"/>
      <c r="BD67" s="16"/>
      <c r="BE67" s="16"/>
      <c r="BF67" s="16"/>
      <c r="BG67" s="16"/>
      <c r="BH67" s="16"/>
      <c r="BT67" s="52"/>
      <c r="BU67" s="52"/>
      <c r="BV67" s="52"/>
      <c r="BW67" s="52"/>
      <c r="BX67" s="52"/>
      <c r="BY67" s="52"/>
      <c r="BZ67" s="52"/>
    </row>
    <row r="68" spans="1:79" s="2" customFormat="1" ht="18.75" customHeight="1" x14ac:dyDescent="0.2">
      <c r="A68" s="58"/>
      <c r="B68" s="58"/>
      <c r="C68" s="58"/>
      <c r="D68" s="161" t="s">
        <v>54</v>
      </c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3"/>
      <c r="AC68" s="86">
        <v>0</v>
      </c>
      <c r="AD68" s="86"/>
      <c r="AE68" s="86"/>
      <c r="AF68" s="86"/>
      <c r="AG68" s="86"/>
      <c r="AH68" s="86"/>
      <c r="AI68" s="86"/>
      <c r="AJ68" s="86"/>
      <c r="AK68" s="86">
        <f>AK49+AK53+AK62+AK64</f>
        <v>16664001</v>
      </c>
      <c r="AL68" s="86"/>
      <c r="AM68" s="86"/>
      <c r="AN68" s="86"/>
      <c r="AO68" s="86"/>
      <c r="AP68" s="86"/>
      <c r="AQ68" s="86"/>
      <c r="AR68" s="86"/>
      <c r="AS68" s="86">
        <f t="shared" si="1"/>
        <v>16664001</v>
      </c>
      <c r="AT68" s="86"/>
      <c r="AU68" s="86"/>
      <c r="AV68" s="86"/>
      <c r="AW68" s="86"/>
      <c r="AX68" s="86"/>
      <c r="AY68" s="86"/>
      <c r="AZ68" s="86"/>
      <c r="BA68" s="31"/>
      <c r="BB68" s="31"/>
      <c r="BC68" s="31"/>
      <c r="BD68" s="31"/>
      <c r="BE68" s="31"/>
      <c r="BF68" s="31"/>
      <c r="BG68" s="31"/>
      <c r="BH68" s="31"/>
      <c r="BT68" s="54">
        <f>43539904</f>
        <v>43539904</v>
      </c>
      <c r="BU68" s="55"/>
      <c r="BV68" s="54">
        <f>AK68-BT68</f>
        <v>-26875903</v>
      </c>
      <c r="BW68" s="55"/>
      <c r="BX68" s="55"/>
      <c r="BY68" s="55"/>
      <c r="BZ68" s="55"/>
    </row>
    <row r="69" spans="1:79" ht="32.25" customHeight="1" x14ac:dyDescent="0.2">
      <c r="BT69" s="52"/>
      <c r="BU69" s="52"/>
      <c r="BV69" s="52"/>
      <c r="BW69" s="52"/>
      <c r="BX69" s="52"/>
      <c r="BY69" s="52"/>
      <c r="BZ69" s="52"/>
    </row>
    <row r="70" spans="1:79" ht="15.75" customHeight="1" x14ac:dyDescent="0.2">
      <c r="A70" s="87" t="s">
        <v>30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T70" s="52"/>
      <c r="BU70" s="52"/>
      <c r="BV70" s="52"/>
      <c r="BW70" s="52"/>
      <c r="BX70" s="52"/>
      <c r="BY70" s="52"/>
      <c r="BZ70" s="52"/>
    </row>
    <row r="71" spans="1:79" ht="26.25" customHeight="1" x14ac:dyDescent="0.2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145" t="s">
        <v>74</v>
      </c>
      <c r="AS71" s="145"/>
      <c r="AT71" s="145"/>
      <c r="AU71" s="145"/>
      <c r="AV71" s="145"/>
      <c r="AW71" s="145"/>
      <c r="AX71" s="145"/>
      <c r="AY71" s="145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T71" s="52"/>
      <c r="BU71" s="52"/>
      <c r="BV71" s="52"/>
      <c r="BW71" s="52"/>
      <c r="BX71" s="52"/>
      <c r="BY71" s="52"/>
      <c r="BZ71" s="52"/>
    </row>
    <row r="72" spans="1:79" ht="12" customHeight="1" x14ac:dyDescent="0.2">
      <c r="A72" s="99" t="s">
        <v>19</v>
      </c>
      <c r="B72" s="99"/>
      <c r="C72" s="99"/>
      <c r="D72" s="127" t="s">
        <v>22</v>
      </c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9"/>
      <c r="AB72" s="99" t="s">
        <v>20</v>
      </c>
      <c r="AC72" s="99"/>
      <c r="AD72" s="99"/>
      <c r="AE72" s="99"/>
      <c r="AF72" s="99"/>
      <c r="AG72" s="99"/>
      <c r="AH72" s="99"/>
      <c r="AI72" s="99"/>
      <c r="AJ72" s="99" t="s">
        <v>21</v>
      </c>
      <c r="AK72" s="99"/>
      <c r="AL72" s="99"/>
      <c r="AM72" s="99"/>
      <c r="AN72" s="99"/>
      <c r="AO72" s="99"/>
      <c r="AP72" s="99"/>
      <c r="AQ72" s="99"/>
      <c r="AR72" s="99" t="s">
        <v>18</v>
      </c>
      <c r="AS72" s="99"/>
      <c r="AT72" s="99"/>
      <c r="AU72" s="99"/>
      <c r="AV72" s="99"/>
      <c r="AW72" s="99"/>
      <c r="AX72" s="99"/>
      <c r="AY72" s="99"/>
      <c r="BT72" s="52"/>
      <c r="BU72" s="52"/>
      <c r="BV72" s="52"/>
      <c r="BW72" s="52"/>
      <c r="BX72" s="52"/>
      <c r="BY72" s="52"/>
      <c r="BZ72" s="52"/>
    </row>
    <row r="73" spans="1:79" ht="12" customHeight="1" x14ac:dyDescent="0.2">
      <c r="A73" s="99"/>
      <c r="B73" s="99"/>
      <c r="C73" s="99"/>
      <c r="D73" s="130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2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BT73" s="52"/>
      <c r="BU73" s="52"/>
      <c r="BV73" s="52"/>
      <c r="BW73" s="52"/>
      <c r="BX73" s="52"/>
      <c r="BY73" s="52"/>
      <c r="BZ73" s="52"/>
    </row>
    <row r="74" spans="1:79" ht="15.75" customHeight="1" x14ac:dyDescent="0.2">
      <c r="A74" s="99">
        <v>1</v>
      </c>
      <c r="B74" s="99"/>
      <c r="C74" s="99"/>
      <c r="D74" s="78">
        <v>2</v>
      </c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6"/>
      <c r="AB74" s="99">
        <v>3</v>
      </c>
      <c r="AC74" s="99"/>
      <c r="AD74" s="99"/>
      <c r="AE74" s="99"/>
      <c r="AF74" s="99"/>
      <c r="AG74" s="99"/>
      <c r="AH74" s="99"/>
      <c r="AI74" s="99"/>
      <c r="AJ74" s="99">
        <v>4</v>
      </c>
      <c r="AK74" s="99"/>
      <c r="AL74" s="99"/>
      <c r="AM74" s="99"/>
      <c r="AN74" s="99"/>
      <c r="AO74" s="99"/>
      <c r="AP74" s="99"/>
      <c r="AQ74" s="99"/>
      <c r="AR74" s="99">
        <v>5</v>
      </c>
      <c r="AS74" s="99"/>
      <c r="AT74" s="99"/>
      <c r="AU74" s="99"/>
      <c r="AV74" s="99"/>
      <c r="AW74" s="99"/>
      <c r="AX74" s="99"/>
      <c r="AY74" s="99"/>
      <c r="BT74" s="52"/>
      <c r="BU74" s="52"/>
      <c r="BV74" s="52"/>
      <c r="BW74" s="52"/>
      <c r="BX74" s="52"/>
      <c r="BY74" s="52"/>
      <c r="BZ74" s="52"/>
    </row>
    <row r="75" spans="1:79" ht="36" customHeight="1" x14ac:dyDescent="0.2">
      <c r="A75" s="99">
        <v>1</v>
      </c>
      <c r="B75" s="99"/>
      <c r="C75" s="99"/>
      <c r="D75" s="89" t="s">
        <v>93</v>
      </c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5"/>
      <c r="AB75" s="166">
        <v>0</v>
      </c>
      <c r="AC75" s="167"/>
      <c r="AD75" s="167"/>
      <c r="AE75" s="167"/>
      <c r="AF75" s="167"/>
      <c r="AG75" s="167"/>
      <c r="AH75" s="167"/>
      <c r="AI75" s="168"/>
      <c r="AJ75" s="166">
        <f>AK68-AJ76</f>
        <v>16554001</v>
      </c>
      <c r="AK75" s="167"/>
      <c r="AL75" s="167"/>
      <c r="AM75" s="167"/>
      <c r="AN75" s="167"/>
      <c r="AO75" s="167"/>
      <c r="AP75" s="167"/>
      <c r="AQ75" s="168"/>
      <c r="AR75" s="166">
        <f>AB75+AJ75</f>
        <v>16554001</v>
      </c>
      <c r="AS75" s="167"/>
      <c r="AT75" s="167"/>
      <c r="AU75" s="167"/>
      <c r="AV75" s="167"/>
      <c r="AW75" s="167"/>
      <c r="AX75" s="167"/>
      <c r="AY75" s="168"/>
      <c r="BT75" s="52"/>
      <c r="BU75" s="52"/>
      <c r="BV75" s="52"/>
      <c r="BW75" s="52"/>
      <c r="BX75" s="52"/>
      <c r="BY75" s="52"/>
      <c r="BZ75" s="52"/>
      <c r="CA75" s="1" t="s">
        <v>8</v>
      </c>
    </row>
    <row r="76" spans="1:79" ht="39" customHeight="1" x14ac:dyDescent="0.2">
      <c r="A76" s="99">
        <v>2</v>
      </c>
      <c r="B76" s="99"/>
      <c r="C76" s="99"/>
      <c r="D76" s="89" t="s">
        <v>72</v>
      </c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2"/>
      <c r="AB76" s="166">
        <v>0</v>
      </c>
      <c r="AC76" s="167"/>
      <c r="AD76" s="167"/>
      <c r="AE76" s="167"/>
      <c r="AF76" s="167"/>
      <c r="AG76" s="167"/>
      <c r="AH76" s="167"/>
      <c r="AI76" s="168"/>
      <c r="AJ76" s="166">
        <f>AK50+AK51</f>
        <v>110000</v>
      </c>
      <c r="AK76" s="167"/>
      <c r="AL76" s="167"/>
      <c r="AM76" s="167"/>
      <c r="AN76" s="167"/>
      <c r="AO76" s="167"/>
      <c r="AP76" s="167"/>
      <c r="AQ76" s="168"/>
      <c r="AR76" s="166">
        <f>AB76+AJ76</f>
        <v>110000</v>
      </c>
      <c r="AS76" s="167"/>
      <c r="AT76" s="167"/>
      <c r="AU76" s="167"/>
      <c r="AV76" s="167"/>
      <c r="AW76" s="167"/>
      <c r="AX76" s="167"/>
      <c r="AY76" s="168"/>
      <c r="BT76" s="52"/>
      <c r="BU76" s="52"/>
      <c r="BV76" s="52"/>
      <c r="BW76" s="52"/>
      <c r="BX76" s="52"/>
      <c r="BY76" s="52"/>
      <c r="BZ76" s="52"/>
    </row>
    <row r="77" spans="1:79" s="2" customFormat="1" ht="19.5" customHeight="1" x14ac:dyDescent="0.2">
      <c r="A77" s="58"/>
      <c r="B77" s="58"/>
      <c r="C77" s="58"/>
      <c r="D77" s="161" t="s">
        <v>18</v>
      </c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3"/>
      <c r="AB77" s="86">
        <v>0</v>
      </c>
      <c r="AC77" s="86"/>
      <c r="AD77" s="86"/>
      <c r="AE77" s="86"/>
      <c r="AF77" s="86"/>
      <c r="AG77" s="86"/>
      <c r="AH77" s="86"/>
      <c r="AI77" s="86"/>
      <c r="AJ77" s="86">
        <f>AJ75+AJ76</f>
        <v>16664001</v>
      </c>
      <c r="AK77" s="86"/>
      <c r="AL77" s="86"/>
      <c r="AM77" s="86"/>
      <c r="AN77" s="86"/>
      <c r="AO77" s="86"/>
      <c r="AP77" s="86"/>
      <c r="AQ77" s="86"/>
      <c r="AR77" s="86">
        <f>AB77+AJ77</f>
        <v>16664001</v>
      </c>
      <c r="AS77" s="86"/>
      <c r="AT77" s="86"/>
      <c r="AU77" s="86"/>
      <c r="AV77" s="86"/>
      <c r="AW77" s="86"/>
      <c r="AX77" s="86"/>
      <c r="AY77" s="86"/>
      <c r="BT77" s="55"/>
      <c r="BU77" s="55"/>
      <c r="BV77" s="55"/>
      <c r="BW77" s="55"/>
      <c r="BX77" s="55"/>
      <c r="BY77" s="55"/>
      <c r="BZ77" s="55"/>
    </row>
    <row r="78" spans="1:79" ht="6.75" customHeight="1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BT78" s="52"/>
      <c r="BU78" s="52"/>
      <c r="BV78" s="52"/>
      <c r="BW78" s="52"/>
      <c r="BX78" s="52"/>
      <c r="BY78" s="52"/>
      <c r="BZ78" s="52"/>
    </row>
    <row r="79" spans="1:79" ht="15.75" customHeight="1" x14ac:dyDescent="0.2">
      <c r="A79" s="134" t="s">
        <v>31</v>
      </c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134"/>
      <c r="BJ79" s="134"/>
      <c r="BK79" s="134"/>
      <c r="BL79" s="134"/>
      <c r="BT79" s="52"/>
      <c r="BU79" s="52"/>
      <c r="BV79" s="52"/>
      <c r="BW79" s="52"/>
      <c r="BX79" s="52"/>
      <c r="BY79" s="52"/>
      <c r="BZ79" s="52"/>
    </row>
    <row r="80" spans="1:79" ht="15.7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T80" s="52"/>
      <c r="BU80" s="52"/>
      <c r="BV80" s="52"/>
      <c r="BW80" s="52"/>
      <c r="BX80" s="52"/>
      <c r="BY80" s="52"/>
      <c r="BZ80" s="52"/>
    </row>
    <row r="81" spans="1:79" ht="33" customHeight="1" x14ac:dyDescent="0.2">
      <c r="A81" s="99" t="s">
        <v>19</v>
      </c>
      <c r="B81" s="99"/>
      <c r="C81" s="99"/>
      <c r="D81" s="99"/>
      <c r="E81" s="99"/>
      <c r="F81" s="99"/>
      <c r="G81" s="78" t="s">
        <v>32</v>
      </c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6"/>
      <c r="Z81" s="99" t="s">
        <v>2</v>
      </c>
      <c r="AA81" s="99"/>
      <c r="AB81" s="99"/>
      <c r="AC81" s="99"/>
      <c r="AD81" s="99"/>
      <c r="AE81" s="99" t="s">
        <v>1</v>
      </c>
      <c r="AF81" s="99"/>
      <c r="AG81" s="99"/>
      <c r="AH81" s="99"/>
      <c r="AI81" s="99"/>
      <c r="AJ81" s="99"/>
      <c r="AK81" s="99"/>
      <c r="AL81" s="99"/>
      <c r="AM81" s="99"/>
      <c r="AN81" s="99"/>
      <c r="AO81" s="78" t="s">
        <v>20</v>
      </c>
      <c r="AP81" s="75"/>
      <c r="AQ81" s="75"/>
      <c r="AR81" s="75"/>
      <c r="AS81" s="75"/>
      <c r="AT81" s="75"/>
      <c r="AU81" s="75"/>
      <c r="AV81" s="76"/>
      <c r="AW81" s="78" t="s">
        <v>21</v>
      </c>
      <c r="AX81" s="75"/>
      <c r="AY81" s="75"/>
      <c r="AZ81" s="75"/>
      <c r="BA81" s="75"/>
      <c r="BB81" s="75"/>
      <c r="BC81" s="75"/>
      <c r="BD81" s="76"/>
      <c r="BE81" s="78" t="s">
        <v>18</v>
      </c>
      <c r="BF81" s="75"/>
      <c r="BG81" s="75"/>
      <c r="BH81" s="75"/>
      <c r="BI81" s="75"/>
      <c r="BJ81" s="75"/>
      <c r="BK81" s="75"/>
      <c r="BL81" s="76"/>
      <c r="BT81" s="52"/>
      <c r="BU81" s="52"/>
      <c r="BV81" s="52"/>
      <c r="BW81" s="52"/>
      <c r="BX81" s="52"/>
      <c r="BY81" s="52"/>
      <c r="BZ81" s="52"/>
    </row>
    <row r="82" spans="1:79" ht="15.75" customHeight="1" x14ac:dyDescent="0.2">
      <c r="A82" s="99">
        <v>1</v>
      </c>
      <c r="B82" s="99"/>
      <c r="C82" s="99"/>
      <c r="D82" s="99"/>
      <c r="E82" s="99"/>
      <c r="F82" s="99"/>
      <c r="G82" s="78">
        <v>2</v>
      </c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6"/>
      <c r="Z82" s="99">
        <v>3</v>
      </c>
      <c r="AA82" s="99"/>
      <c r="AB82" s="99"/>
      <c r="AC82" s="99"/>
      <c r="AD82" s="99"/>
      <c r="AE82" s="99">
        <v>4</v>
      </c>
      <c r="AF82" s="99"/>
      <c r="AG82" s="99"/>
      <c r="AH82" s="99"/>
      <c r="AI82" s="99"/>
      <c r="AJ82" s="99"/>
      <c r="AK82" s="99"/>
      <c r="AL82" s="99"/>
      <c r="AM82" s="99"/>
      <c r="AN82" s="99"/>
      <c r="AO82" s="99">
        <v>5</v>
      </c>
      <c r="AP82" s="99"/>
      <c r="AQ82" s="99"/>
      <c r="AR82" s="99"/>
      <c r="AS82" s="99"/>
      <c r="AT82" s="99"/>
      <c r="AU82" s="99"/>
      <c r="AV82" s="99"/>
      <c r="AW82" s="99">
        <v>6</v>
      </c>
      <c r="AX82" s="99"/>
      <c r="AY82" s="99"/>
      <c r="AZ82" s="99"/>
      <c r="BA82" s="99"/>
      <c r="BB82" s="99"/>
      <c r="BC82" s="99"/>
      <c r="BD82" s="99"/>
      <c r="BE82" s="99">
        <v>7</v>
      </c>
      <c r="BF82" s="99"/>
      <c r="BG82" s="99"/>
      <c r="BH82" s="99"/>
      <c r="BI82" s="99"/>
      <c r="BJ82" s="99"/>
      <c r="BK82" s="99"/>
      <c r="BL82" s="99"/>
      <c r="BT82" s="52"/>
      <c r="BU82" s="52"/>
      <c r="BV82" s="52"/>
      <c r="BW82" s="52"/>
      <c r="BX82" s="52"/>
      <c r="BY82" s="52"/>
      <c r="BZ82" s="52"/>
    </row>
    <row r="83" spans="1:79" ht="18" customHeight="1" x14ac:dyDescent="0.2">
      <c r="A83" s="99"/>
      <c r="B83" s="99"/>
      <c r="C83" s="99"/>
      <c r="D83" s="99"/>
      <c r="E83" s="99"/>
      <c r="F83" s="99"/>
      <c r="G83" s="82" t="s">
        <v>78</v>
      </c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4"/>
      <c r="BE83" s="174"/>
      <c r="BF83" s="174"/>
      <c r="BG83" s="174"/>
      <c r="BH83" s="174"/>
      <c r="BI83" s="174"/>
      <c r="BJ83" s="174"/>
      <c r="BK83" s="174"/>
      <c r="BL83" s="174"/>
      <c r="BT83" s="52"/>
      <c r="BU83" s="52"/>
      <c r="BV83" s="52"/>
      <c r="BW83" s="52"/>
      <c r="BX83" s="52"/>
      <c r="BY83" s="52"/>
      <c r="BZ83" s="52"/>
      <c r="CA83" s="1" t="s">
        <v>9</v>
      </c>
    </row>
    <row r="84" spans="1:79" s="2" customFormat="1" ht="18" customHeight="1" x14ac:dyDescent="0.2">
      <c r="A84" s="58">
        <v>0</v>
      </c>
      <c r="B84" s="58"/>
      <c r="C84" s="58"/>
      <c r="D84" s="58"/>
      <c r="E84" s="58"/>
      <c r="F84" s="58"/>
      <c r="G84" s="109" t="s">
        <v>55</v>
      </c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20"/>
      <c r="Z84" s="100"/>
      <c r="AA84" s="100"/>
      <c r="AB84" s="100"/>
      <c r="AC84" s="100"/>
      <c r="AD84" s="100"/>
      <c r="AE84" s="160"/>
      <c r="AF84" s="160"/>
      <c r="AG84" s="160"/>
      <c r="AH84" s="160"/>
      <c r="AI84" s="160"/>
      <c r="AJ84" s="160"/>
      <c r="AK84" s="160"/>
      <c r="AL84" s="160"/>
      <c r="AM84" s="160"/>
      <c r="AN84" s="109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T84" s="55"/>
      <c r="BU84" s="55"/>
      <c r="BV84" s="55"/>
      <c r="BW84" s="55"/>
      <c r="BX84" s="55"/>
      <c r="BY84" s="55"/>
      <c r="BZ84" s="55"/>
      <c r="CA84" s="2" t="s">
        <v>10</v>
      </c>
    </row>
    <row r="85" spans="1:79" ht="38.25" customHeight="1" x14ac:dyDescent="0.2">
      <c r="A85" s="99">
        <v>0</v>
      </c>
      <c r="B85" s="99"/>
      <c r="C85" s="99"/>
      <c r="D85" s="99"/>
      <c r="E85" s="99"/>
      <c r="F85" s="99"/>
      <c r="G85" s="89" t="s">
        <v>121</v>
      </c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4"/>
      <c r="Z85" s="85" t="s">
        <v>56</v>
      </c>
      <c r="AA85" s="85"/>
      <c r="AB85" s="85"/>
      <c r="AC85" s="85"/>
      <c r="AD85" s="85"/>
      <c r="AE85" s="74" t="s">
        <v>75</v>
      </c>
      <c r="AF85" s="75"/>
      <c r="AG85" s="75"/>
      <c r="AH85" s="75"/>
      <c r="AI85" s="75"/>
      <c r="AJ85" s="75"/>
      <c r="AK85" s="75"/>
      <c r="AL85" s="75"/>
      <c r="AM85" s="75"/>
      <c r="AN85" s="76"/>
      <c r="AO85" s="77"/>
      <c r="AP85" s="77"/>
      <c r="AQ85" s="77"/>
      <c r="AR85" s="77"/>
      <c r="AS85" s="77"/>
      <c r="AT85" s="77"/>
      <c r="AU85" s="77"/>
      <c r="AV85" s="77"/>
      <c r="AW85" s="77">
        <f>AK49</f>
        <v>110000</v>
      </c>
      <c r="AX85" s="77"/>
      <c r="AY85" s="77"/>
      <c r="AZ85" s="77"/>
      <c r="BA85" s="77"/>
      <c r="BB85" s="77"/>
      <c r="BC85" s="77"/>
      <c r="BD85" s="77"/>
      <c r="BE85" s="77">
        <f>AO85+AW85</f>
        <v>110000</v>
      </c>
      <c r="BF85" s="77"/>
      <c r="BG85" s="77"/>
      <c r="BH85" s="77"/>
      <c r="BI85" s="77"/>
      <c r="BJ85" s="77"/>
      <c r="BK85" s="77"/>
      <c r="BL85" s="77"/>
      <c r="BT85" s="52"/>
      <c r="BU85" s="52"/>
      <c r="BV85" s="52"/>
      <c r="BW85" s="52"/>
      <c r="BX85" s="52"/>
      <c r="BY85" s="52"/>
      <c r="BZ85" s="52"/>
    </row>
    <row r="86" spans="1:79" ht="18.75" customHeight="1" x14ac:dyDescent="0.2">
      <c r="A86" s="58">
        <v>0</v>
      </c>
      <c r="B86" s="58"/>
      <c r="C86" s="58"/>
      <c r="D86" s="58"/>
      <c r="E86" s="58"/>
      <c r="F86" s="58"/>
      <c r="G86" s="109" t="s">
        <v>76</v>
      </c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1"/>
      <c r="Z86" s="85"/>
      <c r="AA86" s="85"/>
      <c r="AB86" s="85"/>
      <c r="AC86" s="85"/>
      <c r="AD86" s="85"/>
      <c r="AE86" s="74"/>
      <c r="AF86" s="75"/>
      <c r="AG86" s="75"/>
      <c r="AH86" s="75"/>
      <c r="AI86" s="75"/>
      <c r="AJ86" s="75"/>
      <c r="AK86" s="75"/>
      <c r="AL86" s="75"/>
      <c r="AM86" s="75"/>
      <c r="AN86" s="7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T86" s="52"/>
      <c r="BU86" s="52"/>
      <c r="BV86" s="52"/>
      <c r="BW86" s="52"/>
      <c r="BX86" s="52"/>
      <c r="BY86" s="52"/>
      <c r="BZ86" s="52"/>
    </row>
    <row r="87" spans="1:79" ht="36.75" customHeight="1" x14ac:dyDescent="0.2">
      <c r="A87" s="58">
        <v>0</v>
      </c>
      <c r="B87" s="58"/>
      <c r="C87" s="58"/>
      <c r="D87" s="58"/>
      <c r="E87" s="58"/>
      <c r="F87" s="58"/>
      <c r="G87" s="89" t="s">
        <v>90</v>
      </c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1"/>
      <c r="Z87" s="85" t="s">
        <v>56</v>
      </c>
      <c r="AA87" s="85"/>
      <c r="AB87" s="85"/>
      <c r="AC87" s="85"/>
      <c r="AD87" s="85"/>
      <c r="AE87" s="60" t="s">
        <v>89</v>
      </c>
      <c r="AF87" s="61"/>
      <c r="AG87" s="61"/>
      <c r="AH87" s="61"/>
      <c r="AI87" s="61"/>
      <c r="AJ87" s="61"/>
      <c r="AK87" s="61"/>
      <c r="AL87" s="61"/>
      <c r="AM87" s="61"/>
      <c r="AN87" s="62"/>
      <c r="AO87" s="86"/>
      <c r="AP87" s="86"/>
      <c r="AQ87" s="86"/>
      <c r="AR87" s="86"/>
      <c r="AS87" s="86"/>
      <c r="AT87" s="86"/>
      <c r="AU87" s="86"/>
      <c r="AV87" s="86"/>
      <c r="AW87" s="77">
        <f>SUM(AK50:AR52)</f>
        <v>110000</v>
      </c>
      <c r="AX87" s="77"/>
      <c r="AY87" s="77"/>
      <c r="AZ87" s="77"/>
      <c r="BA87" s="77"/>
      <c r="BB87" s="77"/>
      <c r="BC87" s="77"/>
      <c r="BD87" s="77"/>
      <c r="BE87" s="77">
        <f>AW87</f>
        <v>110000</v>
      </c>
      <c r="BF87" s="77"/>
      <c r="BG87" s="77"/>
      <c r="BH87" s="77"/>
      <c r="BI87" s="77"/>
      <c r="BJ87" s="77"/>
      <c r="BK87" s="77"/>
      <c r="BL87" s="77"/>
      <c r="BT87" s="52"/>
      <c r="BU87" s="52"/>
      <c r="BV87" s="52"/>
      <c r="BW87" s="52"/>
      <c r="BX87" s="52"/>
      <c r="BY87" s="52"/>
      <c r="BZ87" s="52"/>
    </row>
    <row r="88" spans="1:79" s="2" customFormat="1" ht="17.25" customHeight="1" x14ac:dyDescent="0.2">
      <c r="A88" s="58">
        <v>0</v>
      </c>
      <c r="B88" s="58"/>
      <c r="C88" s="58"/>
      <c r="D88" s="58"/>
      <c r="E88" s="58"/>
      <c r="F88" s="58"/>
      <c r="G88" s="109" t="s">
        <v>57</v>
      </c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1"/>
      <c r="Z88" s="100"/>
      <c r="AA88" s="100"/>
      <c r="AB88" s="100"/>
      <c r="AC88" s="100"/>
      <c r="AD88" s="100"/>
      <c r="AE88" s="178"/>
      <c r="AF88" s="179"/>
      <c r="AG88" s="179"/>
      <c r="AH88" s="179"/>
      <c r="AI88" s="179"/>
      <c r="AJ88" s="179"/>
      <c r="AK88" s="179"/>
      <c r="AL88" s="179"/>
      <c r="AM88" s="179"/>
      <c r="AN88" s="180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T88" s="55"/>
      <c r="BU88" s="55"/>
      <c r="BV88" s="55"/>
      <c r="BW88" s="55"/>
      <c r="BX88" s="55"/>
      <c r="BY88" s="55"/>
      <c r="BZ88" s="55"/>
    </row>
    <row r="89" spans="1:79" ht="40.5" customHeight="1" x14ac:dyDescent="0.2">
      <c r="A89" s="99">
        <v>0</v>
      </c>
      <c r="B89" s="99"/>
      <c r="C89" s="99"/>
      <c r="D89" s="99"/>
      <c r="E89" s="99"/>
      <c r="F89" s="99"/>
      <c r="G89" s="89" t="s">
        <v>68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4"/>
      <c r="Z89" s="85" t="s">
        <v>58</v>
      </c>
      <c r="AA89" s="85"/>
      <c r="AB89" s="85"/>
      <c r="AC89" s="85"/>
      <c r="AD89" s="85"/>
      <c r="AE89" s="74" t="s">
        <v>71</v>
      </c>
      <c r="AF89" s="75"/>
      <c r="AG89" s="75"/>
      <c r="AH89" s="75"/>
      <c r="AI89" s="75"/>
      <c r="AJ89" s="75"/>
      <c r="AK89" s="75"/>
      <c r="AL89" s="75"/>
      <c r="AM89" s="75"/>
      <c r="AN89" s="76"/>
      <c r="AO89" s="77"/>
      <c r="AP89" s="77"/>
      <c r="AQ89" s="77"/>
      <c r="AR89" s="77"/>
      <c r="AS89" s="77"/>
      <c r="AT89" s="77"/>
      <c r="AU89" s="77"/>
      <c r="AV89" s="77"/>
      <c r="AW89" s="77">
        <f>AW85/33361779.74*100</f>
        <v>0.32971862070089913</v>
      </c>
      <c r="AX89" s="77"/>
      <c r="AY89" s="77"/>
      <c r="AZ89" s="77"/>
      <c r="BA89" s="77"/>
      <c r="BB89" s="77"/>
      <c r="BC89" s="77"/>
      <c r="BD89" s="77"/>
      <c r="BE89" s="77">
        <f>AO89+AW89</f>
        <v>0.32971862070089913</v>
      </c>
      <c r="BF89" s="77"/>
      <c r="BG89" s="77"/>
      <c r="BH89" s="77"/>
      <c r="BI89" s="77"/>
      <c r="BJ89" s="77"/>
      <c r="BK89" s="77"/>
      <c r="BL89" s="77"/>
      <c r="BT89" s="52"/>
      <c r="BU89" s="52"/>
      <c r="BV89" s="52"/>
      <c r="BW89" s="52"/>
      <c r="BX89" s="52"/>
      <c r="BY89" s="52"/>
      <c r="BZ89" s="52"/>
    </row>
    <row r="90" spans="1:79" ht="13.5" customHeight="1" x14ac:dyDescent="0.2">
      <c r="A90" s="32"/>
      <c r="B90" s="32"/>
      <c r="C90" s="32"/>
      <c r="D90" s="32"/>
      <c r="E90" s="32"/>
      <c r="F90" s="32"/>
      <c r="G90" s="33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5"/>
      <c r="AA90" s="35"/>
      <c r="AB90" s="35"/>
      <c r="AC90" s="35"/>
      <c r="AD90" s="35"/>
      <c r="AE90" s="33"/>
      <c r="AF90" s="34"/>
      <c r="AG90" s="34"/>
      <c r="AH90" s="34"/>
      <c r="AI90" s="34"/>
      <c r="AJ90" s="34"/>
      <c r="AK90" s="34"/>
      <c r="AL90" s="34"/>
      <c r="AM90" s="34"/>
      <c r="AN90" s="34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T90" s="52"/>
      <c r="BU90" s="52"/>
      <c r="BV90" s="52"/>
      <c r="BW90" s="52"/>
      <c r="BX90" s="52"/>
      <c r="BY90" s="52"/>
      <c r="BZ90" s="52"/>
    </row>
    <row r="91" spans="1:79" ht="34.5" customHeight="1" x14ac:dyDescent="0.2">
      <c r="A91" s="99" t="s">
        <v>19</v>
      </c>
      <c r="B91" s="99"/>
      <c r="C91" s="99"/>
      <c r="D91" s="99"/>
      <c r="E91" s="99"/>
      <c r="F91" s="99"/>
      <c r="G91" s="78" t="s">
        <v>32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6"/>
      <c r="Z91" s="99" t="s">
        <v>2</v>
      </c>
      <c r="AA91" s="99"/>
      <c r="AB91" s="99"/>
      <c r="AC91" s="99"/>
      <c r="AD91" s="99"/>
      <c r="AE91" s="99" t="s">
        <v>1</v>
      </c>
      <c r="AF91" s="99"/>
      <c r="AG91" s="99"/>
      <c r="AH91" s="99"/>
      <c r="AI91" s="99"/>
      <c r="AJ91" s="99"/>
      <c r="AK91" s="99"/>
      <c r="AL91" s="99"/>
      <c r="AM91" s="99"/>
      <c r="AN91" s="99"/>
      <c r="AO91" s="78" t="s">
        <v>20</v>
      </c>
      <c r="AP91" s="75"/>
      <c r="AQ91" s="75"/>
      <c r="AR91" s="75"/>
      <c r="AS91" s="75"/>
      <c r="AT91" s="75"/>
      <c r="AU91" s="75"/>
      <c r="AV91" s="76"/>
      <c r="AW91" s="78" t="s">
        <v>21</v>
      </c>
      <c r="AX91" s="75"/>
      <c r="AY91" s="75"/>
      <c r="AZ91" s="75"/>
      <c r="BA91" s="75"/>
      <c r="BB91" s="75"/>
      <c r="BC91" s="75"/>
      <c r="BD91" s="76"/>
      <c r="BE91" s="78" t="s">
        <v>18</v>
      </c>
      <c r="BF91" s="75"/>
      <c r="BG91" s="75"/>
      <c r="BH91" s="75"/>
      <c r="BI91" s="75"/>
      <c r="BJ91" s="75"/>
      <c r="BK91" s="75"/>
      <c r="BL91" s="76"/>
      <c r="BT91" s="52"/>
      <c r="BU91" s="52"/>
      <c r="BV91" s="52"/>
      <c r="BW91" s="52"/>
      <c r="BX91" s="52"/>
      <c r="BY91" s="52"/>
      <c r="BZ91" s="52"/>
    </row>
    <row r="92" spans="1:79" ht="18" customHeight="1" x14ac:dyDescent="0.2">
      <c r="A92" s="99">
        <v>1</v>
      </c>
      <c r="B92" s="99"/>
      <c r="C92" s="99"/>
      <c r="D92" s="99"/>
      <c r="E92" s="99"/>
      <c r="F92" s="99"/>
      <c r="G92" s="78">
        <v>2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6"/>
      <c r="Z92" s="99">
        <v>3</v>
      </c>
      <c r="AA92" s="99"/>
      <c r="AB92" s="99"/>
      <c r="AC92" s="99"/>
      <c r="AD92" s="99"/>
      <c r="AE92" s="99">
        <v>4</v>
      </c>
      <c r="AF92" s="99"/>
      <c r="AG92" s="99"/>
      <c r="AH92" s="99"/>
      <c r="AI92" s="99"/>
      <c r="AJ92" s="99"/>
      <c r="AK92" s="99"/>
      <c r="AL92" s="99"/>
      <c r="AM92" s="99"/>
      <c r="AN92" s="99"/>
      <c r="AO92" s="99">
        <v>5</v>
      </c>
      <c r="AP92" s="99"/>
      <c r="AQ92" s="99"/>
      <c r="AR92" s="99"/>
      <c r="AS92" s="99"/>
      <c r="AT92" s="99"/>
      <c r="AU92" s="99"/>
      <c r="AV92" s="99"/>
      <c r="AW92" s="99">
        <v>6</v>
      </c>
      <c r="AX92" s="99"/>
      <c r="AY92" s="99"/>
      <c r="AZ92" s="99"/>
      <c r="BA92" s="99"/>
      <c r="BB92" s="99"/>
      <c r="BC92" s="99"/>
      <c r="BD92" s="99"/>
      <c r="BE92" s="99">
        <v>7</v>
      </c>
      <c r="BF92" s="99"/>
      <c r="BG92" s="99"/>
      <c r="BH92" s="99"/>
      <c r="BI92" s="99"/>
      <c r="BJ92" s="99"/>
      <c r="BK92" s="99"/>
      <c r="BL92" s="99"/>
      <c r="BT92" s="52"/>
      <c r="BU92" s="52"/>
      <c r="BV92" s="52"/>
      <c r="BW92" s="52"/>
      <c r="BX92" s="52"/>
      <c r="BY92" s="52"/>
      <c r="BZ92" s="52"/>
    </row>
    <row r="93" spans="1:79" ht="21" customHeight="1" x14ac:dyDescent="0.2">
      <c r="A93" s="99"/>
      <c r="B93" s="99"/>
      <c r="C93" s="99"/>
      <c r="D93" s="99"/>
      <c r="E93" s="99"/>
      <c r="F93" s="99"/>
      <c r="G93" s="82" t="s">
        <v>79</v>
      </c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4"/>
      <c r="BE93" s="174"/>
      <c r="BF93" s="174"/>
      <c r="BG93" s="174"/>
      <c r="BH93" s="174"/>
      <c r="BI93" s="174"/>
      <c r="BJ93" s="174"/>
      <c r="BK93" s="174"/>
      <c r="BL93" s="174"/>
      <c r="BT93" s="52"/>
      <c r="BU93" s="52"/>
      <c r="BV93" s="52"/>
      <c r="BW93" s="52"/>
      <c r="BX93" s="52"/>
      <c r="BY93" s="52"/>
      <c r="BZ93" s="52"/>
    </row>
    <row r="94" spans="1:79" ht="18.75" customHeight="1" x14ac:dyDescent="0.2">
      <c r="A94" s="58">
        <v>0</v>
      </c>
      <c r="B94" s="58"/>
      <c r="C94" s="58"/>
      <c r="D94" s="58"/>
      <c r="E94" s="58"/>
      <c r="F94" s="58"/>
      <c r="G94" s="109" t="s">
        <v>55</v>
      </c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20"/>
      <c r="Z94" s="100"/>
      <c r="AA94" s="100"/>
      <c r="AB94" s="100"/>
      <c r="AC94" s="100"/>
      <c r="AD94" s="100"/>
      <c r="AE94" s="160"/>
      <c r="AF94" s="160"/>
      <c r="AG94" s="160"/>
      <c r="AH94" s="160"/>
      <c r="AI94" s="160"/>
      <c r="AJ94" s="160"/>
      <c r="AK94" s="160"/>
      <c r="AL94" s="160"/>
      <c r="AM94" s="160"/>
      <c r="AN94" s="109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T94" s="52"/>
      <c r="BU94" s="52"/>
      <c r="BV94" s="52"/>
      <c r="BW94" s="52"/>
      <c r="BX94" s="52"/>
      <c r="BY94" s="52"/>
      <c r="BZ94" s="52"/>
    </row>
    <row r="95" spans="1:79" ht="21.75" customHeight="1" x14ac:dyDescent="0.2">
      <c r="A95" s="99"/>
      <c r="B95" s="99"/>
      <c r="C95" s="99"/>
      <c r="D95" s="99"/>
      <c r="E95" s="99"/>
      <c r="F95" s="99"/>
      <c r="G95" s="89" t="s">
        <v>81</v>
      </c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4"/>
      <c r="Z95" s="85" t="s">
        <v>56</v>
      </c>
      <c r="AA95" s="85"/>
      <c r="AB95" s="85"/>
      <c r="AC95" s="85"/>
      <c r="AD95" s="85"/>
      <c r="AE95" s="74" t="s">
        <v>80</v>
      </c>
      <c r="AF95" s="75"/>
      <c r="AG95" s="75"/>
      <c r="AH95" s="75"/>
      <c r="AI95" s="75"/>
      <c r="AJ95" s="75"/>
      <c r="AK95" s="75"/>
      <c r="AL95" s="75"/>
      <c r="AM95" s="75"/>
      <c r="AN95" s="76"/>
      <c r="AO95" s="77"/>
      <c r="AP95" s="77"/>
      <c r="AQ95" s="77"/>
      <c r="AR95" s="77"/>
      <c r="AS95" s="77"/>
      <c r="AT95" s="77"/>
      <c r="AU95" s="77"/>
      <c r="AV95" s="77"/>
      <c r="AW95" s="77">
        <f>SUM(AW96:BD102)</f>
        <v>16314001</v>
      </c>
      <c r="AX95" s="77"/>
      <c r="AY95" s="77"/>
      <c r="AZ95" s="77"/>
      <c r="BA95" s="77"/>
      <c r="BB95" s="77"/>
      <c r="BC95" s="77"/>
      <c r="BD95" s="77"/>
      <c r="BE95" s="77">
        <f t="shared" ref="BE95:BE100" si="2">AO95+AW95</f>
        <v>16314001</v>
      </c>
      <c r="BF95" s="77"/>
      <c r="BG95" s="77"/>
      <c r="BH95" s="77"/>
      <c r="BI95" s="77"/>
      <c r="BJ95" s="77"/>
      <c r="BK95" s="77"/>
      <c r="BL95" s="77"/>
      <c r="BT95" s="52"/>
      <c r="BU95" s="52"/>
      <c r="BV95" s="52"/>
      <c r="BW95" s="52"/>
      <c r="BX95" s="52"/>
      <c r="BY95" s="52"/>
      <c r="BZ95" s="52"/>
    </row>
    <row r="96" spans="1:79" ht="36.75" customHeight="1" x14ac:dyDescent="0.2">
      <c r="A96" s="99"/>
      <c r="B96" s="99"/>
      <c r="C96" s="99"/>
      <c r="D96" s="99"/>
      <c r="E96" s="99"/>
      <c r="F96" s="99"/>
      <c r="G96" s="89" t="s">
        <v>133</v>
      </c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4"/>
      <c r="Z96" s="85" t="s">
        <v>56</v>
      </c>
      <c r="AA96" s="85"/>
      <c r="AB96" s="85"/>
      <c r="AC96" s="85"/>
      <c r="AD96" s="85"/>
      <c r="AE96" s="74" t="s">
        <v>80</v>
      </c>
      <c r="AF96" s="75"/>
      <c r="AG96" s="75"/>
      <c r="AH96" s="75"/>
      <c r="AI96" s="75"/>
      <c r="AJ96" s="75"/>
      <c r="AK96" s="75"/>
      <c r="AL96" s="75"/>
      <c r="AM96" s="75"/>
      <c r="AN96" s="76"/>
      <c r="AO96" s="77"/>
      <c r="AP96" s="77"/>
      <c r="AQ96" s="77"/>
      <c r="AR96" s="77"/>
      <c r="AS96" s="77"/>
      <c r="AT96" s="77"/>
      <c r="AU96" s="77"/>
      <c r="AV96" s="77"/>
      <c r="AW96" s="77">
        <f>AK54+AK57</f>
        <v>1772309</v>
      </c>
      <c r="AX96" s="77"/>
      <c r="AY96" s="77"/>
      <c r="AZ96" s="77"/>
      <c r="BA96" s="77"/>
      <c r="BB96" s="77"/>
      <c r="BC96" s="77"/>
      <c r="BD96" s="77"/>
      <c r="BE96" s="77">
        <f t="shared" si="2"/>
        <v>1772309</v>
      </c>
      <c r="BF96" s="77"/>
      <c r="BG96" s="77"/>
      <c r="BH96" s="77"/>
      <c r="BI96" s="77"/>
      <c r="BJ96" s="77"/>
      <c r="BK96" s="77"/>
      <c r="BL96" s="77"/>
      <c r="BT96" s="52"/>
      <c r="BU96" s="52"/>
      <c r="BV96" s="52"/>
      <c r="BW96" s="52"/>
      <c r="BX96" s="52"/>
      <c r="BY96" s="52"/>
      <c r="BZ96" s="52"/>
    </row>
    <row r="97" spans="1:78" ht="23.25" hidden="1" customHeight="1" x14ac:dyDescent="0.2">
      <c r="A97" s="99"/>
      <c r="B97" s="99"/>
      <c r="C97" s="99"/>
      <c r="D97" s="99"/>
      <c r="E97" s="99"/>
      <c r="F97" s="99"/>
      <c r="G97" s="89" t="s">
        <v>97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85" t="s">
        <v>56</v>
      </c>
      <c r="AA97" s="85"/>
      <c r="AB97" s="85"/>
      <c r="AC97" s="85"/>
      <c r="AD97" s="85"/>
      <c r="AE97" s="74" t="s">
        <v>80</v>
      </c>
      <c r="AF97" s="75"/>
      <c r="AG97" s="75"/>
      <c r="AH97" s="75"/>
      <c r="AI97" s="75"/>
      <c r="AJ97" s="75"/>
      <c r="AK97" s="75"/>
      <c r="AL97" s="75"/>
      <c r="AM97" s="75"/>
      <c r="AN97" s="76"/>
      <c r="AO97" s="77"/>
      <c r="AP97" s="77"/>
      <c r="AQ97" s="77"/>
      <c r="AR97" s="77"/>
      <c r="AS97" s="77"/>
      <c r="AT97" s="77"/>
      <c r="AU97" s="77"/>
      <c r="AV97" s="77"/>
      <c r="AW97" s="77">
        <f>AK55</f>
        <v>0</v>
      </c>
      <c r="AX97" s="77"/>
      <c r="AY97" s="77"/>
      <c r="AZ97" s="77"/>
      <c r="BA97" s="77"/>
      <c r="BB97" s="77"/>
      <c r="BC97" s="77"/>
      <c r="BD97" s="77"/>
      <c r="BE97" s="77">
        <f t="shared" si="2"/>
        <v>0</v>
      </c>
      <c r="BF97" s="77"/>
      <c r="BG97" s="77"/>
      <c r="BH97" s="77"/>
      <c r="BI97" s="77"/>
      <c r="BJ97" s="77"/>
      <c r="BK97" s="77"/>
      <c r="BL97" s="77"/>
      <c r="BT97" s="52"/>
      <c r="BU97" s="52"/>
      <c r="BV97" s="52"/>
      <c r="BW97" s="52"/>
      <c r="BX97" s="52"/>
      <c r="BY97" s="52"/>
      <c r="BZ97" s="52"/>
    </row>
    <row r="98" spans="1:78" ht="33.75" customHeight="1" x14ac:dyDescent="0.2">
      <c r="A98" s="99"/>
      <c r="B98" s="99"/>
      <c r="C98" s="99"/>
      <c r="D98" s="99"/>
      <c r="E98" s="99"/>
      <c r="F98" s="99"/>
      <c r="G98" s="116" t="s">
        <v>131</v>
      </c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8"/>
      <c r="Z98" s="85" t="s">
        <v>56</v>
      </c>
      <c r="AA98" s="85"/>
      <c r="AB98" s="85"/>
      <c r="AC98" s="85"/>
      <c r="AD98" s="85"/>
      <c r="AE98" s="74" t="s">
        <v>113</v>
      </c>
      <c r="AF98" s="75"/>
      <c r="AG98" s="75"/>
      <c r="AH98" s="75"/>
      <c r="AI98" s="75"/>
      <c r="AJ98" s="75"/>
      <c r="AK98" s="75"/>
      <c r="AL98" s="75"/>
      <c r="AM98" s="75"/>
      <c r="AN98" s="76"/>
      <c r="AO98" s="77"/>
      <c r="AP98" s="77"/>
      <c r="AQ98" s="77"/>
      <c r="AR98" s="77"/>
      <c r="AS98" s="77"/>
      <c r="AT98" s="77"/>
      <c r="AU98" s="77"/>
      <c r="AV98" s="77"/>
      <c r="AW98" s="77">
        <f>AK56</f>
        <v>3000000</v>
      </c>
      <c r="AX98" s="77"/>
      <c r="AY98" s="77"/>
      <c r="AZ98" s="77"/>
      <c r="BA98" s="77"/>
      <c r="BB98" s="77"/>
      <c r="BC98" s="77"/>
      <c r="BD98" s="77"/>
      <c r="BE98" s="77">
        <f t="shared" si="2"/>
        <v>3000000</v>
      </c>
      <c r="BF98" s="77"/>
      <c r="BG98" s="77"/>
      <c r="BH98" s="77"/>
      <c r="BI98" s="77"/>
      <c r="BJ98" s="77"/>
      <c r="BK98" s="77"/>
      <c r="BL98" s="77"/>
      <c r="BT98" s="52"/>
      <c r="BU98" s="52"/>
      <c r="BV98" s="52"/>
      <c r="BW98" s="52"/>
      <c r="BX98" s="52"/>
      <c r="BY98" s="52"/>
      <c r="BZ98" s="52"/>
    </row>
    <row r="99" spans="1:78" ht="33.75" customHeight="1" x14ac:dyDescent="0.2">
      <c r="A99" s="99"/>
      <c r="B99" s="99"/>
      <c r="C99" s="99"/>
      <c r="D99" s="99"/>
      <c r="E99" s="99"/>
      <c r="F99" s="99"/>
      <c r="G99" s="116" t="s">
        <v>132</v>
      </c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8"/>
      <c r="Z99" s="85" t="s">
        <v>56</v>
      </c>
      <c r="AA99" s="85"/>
      <c r="AB99" s="85"/>
      <c r="AC99" s="85"/>
      <c r="AD99" s="85"/>
      <c r="AE99" s="74" t="s">
        <v>113</v>
      </c>
      <c r="AF99" s="75"/>
      <c r="AG99" s="75"/>
      <c r="AH99" s="75"/>
      <c r="AI99" s="75"/>
      <c r="AJ99" s="75"/>
      <c r="AK99" s="75"/>
      <c r="AL99" s="75"/>
      <c r="AM99" s="75"/>
      <c r="AN99" s="76"/>
      <c r="AO99" s="77"/>
      <c r="AP99" s="77"/>
      <c r="AQ99" s="77"/>
      <c r="AR99" s="77"/>
      <c r="AS99" s="77"/>
      <c r="AT99" s="77"/>
      <c r="AU99" s="77"/>
      <c r="AV99" s="77"/>
      <c r="AW99" s="77">
        <f>AK58</f>
        <v>215000</v>
      </c>
      <c r="AX99" s="77"/>
      <c r="AY99" s="77"/>
      <c r="AZ99" s="77"/>
      <c r="BA99" s="77"/>
      <c r="BB99" s="77"/>
      <c r="BC99" s="77"/>
      <c r="BD99" s="77"/>
      <c r="BE99" s="77">
        <f t="shared" si="2"/>
        <v>215000</v>
      </c>
      <c r="BF99" s="77"/>
      <c r="BG99" s="77"/>
      <c r="BH99" s="77"/>
      <c r="BI99" s="77"/>
      <c r="BJ99" s="77"/>
      <c r="BK99" s="77"/>
      <c r="BL99" s="77"/>
      <c r="BT99" s="52"/>
      <c r="BU99" s="52"/>
      <c r="BV99" s="52"/>
      <c r="BW99" s="52"/>
      <c r="BX99" s="52"/>
      <c r="BY99" s="52"/>
      <c r="BZ99" s="52"/>
    </row>
    <row r="100" spans="1:78" ht="50.25" customHeight="1" x14ac:dyDescent="0.2">
      <c r="A100" s="99"/>
      <c r="B100" s="99"/>
      <c r="C100" s="99"/>
      <c r="D100" s="99"/>
      <c r="E100" s="99"/>
      <c r="F100" s="99"/>
      <c r="G100" s="116" t="s">
        <v>137</v>
      </c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8"/>
      <c r="Z100" s="85" t="s">
        <v>56</v>
      </c>
      <c r="AA100" s="85"/>
      <c r="AB100" s="85"/>
      <c r="AC100" s="85"/>
      <c r="AD100" s="85"/>
      <c r="AE100" s="74" t="s">
        <v>113</v>
      </c>
      <c r="AF100" s="75"/>
      <c r="AG100" s="75"/>
      <c r="AH100" s="75"/>
      <c r="AI100" s="75"/>
      <c r="AJ100" s="75"/>
      <c r="AK100" s="75"/>
      <c r="AL100" s="75"/>
      <c r="AM100" s="75"/>
      <c r="AN100" s="76"/>
      <c r="AO100" s="77"/>
      <c r="AP100" s="77"/>
      <c r="AQ100" s="77"/>
      <c r="AR100" s="77"/>
      <c r="AS100" s="77"/>
      <c r="AT100" s="77"/>
      <c r="AU100" s="77"/>
      <c r="AV100" s="77"/>
      <c r="AW100" s="77">
        <f>AK59</f>
        <v>126692</v>
      </c>
      <c r="AX100" s="77"/>
      <c r="AY100" s="77"/>
      <c r="AZ100" s="77"/>
      <c r="BA100" s="77"/>
      <c r="BB100" s="77"/>
      <c r="BC100" s="77"/>
      <c r="BD100" s="77"/>
      <c r="BE100" s="77">
        <f t="shared" si="2"/>
        <v>126692</v>
      </c>
      <c r="BF100" s="77"/>
      <c r="BG100" s="77"/>
      <c r="BH100" s="77"/>
      <c r="BI100" s="77"/>
      <c r="BJ100" s="77"/>
      <c r="BK100" s="77"/>
      <c r="BL100" s="77"/>
      <c r="BT100" s="52"/>
      <c r="BU100" s="52"/>
      <c r="BV100" s="52"/>
      <c r="BW100" s="52"/>
      <c r="BX100" s="52"/>
      <c r="BY100" s="52"/>
      <c r="BZ100" s="52"/>
    </row>
    <row r="101" spans="1:78" ht="20.100000000000001" customHeight="1" x14ac:dyDescent="0.2">
      <c r="A101" s="99"/>
      <c r="B101" s="99"/>
      <c r="C101" s="99"/>
      <c r="D101" s="99"/>
      <c r="E101" s="99"/>
      <c r="F101" s="99"/>
      <c r="G101" s="103" t="s">
        <v>141</v>
      </c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5"/>
      <c r="Z101" s="85" t="s">
        <v>56</v>
      </c>
      <c r="AA101" s="85"/>
      <c r="AB101" s="85"/>
      <c r="AC101" s="85"/>
      <c r="AD101" s="85"/>
      <c r="AE101" s="74" t="s">
        <v>113</v>
      </c>
      <c r="AF101" s="75"/>
      <c r="AG101" s="75"/>
      <c r="AH101" s="75"/>
      <c r="AI101" s="75"/>
      <c r="AJ101" s="75"/>
      <c r="AK101" s="75"/>
      <c r="AL101" s="75"/>
      <c r="AM101" s="75"/>
      <c r="AN101" s="76"/>
      <c r="AO101" s="77"/>
      <c r="AP101" s="77"/>
      <c r="AQ101" s="77"/>
      <c r="AR101" s="77"/>
      <c r="AS101" s="77"/>
      <c r="AT101" s="77"/>
      <c r="AU101" s="77"/>
      <c r="AV101" s="77"/>
      <c r="AW101" s="77">
        <f>AK60</f>
        <v>10500000</v>
      </c>
      <c r="AX101" s="77"/>
      <c r="AY101" s="77"/>
      <c r="AZ101" s="77"/>
      <c r="BA101" s="77"/>
      <c r="BB101" s="77"/>
      <c r="BC101" s="77"/>
      <c r="BD101" s="77"/>
      <c r="BE101" s="77">
        <f>AO101+AW101</f>
        <v>10500000</v>
      </c>
      <c r="BF101" s="77"/>
      <c r="BG101" s="77"/>
      <c r="BH101" s="77"/>
      <c r="BI101" s="77"/>
      <c r="BJ101" s="77"/>
      <c r="BK101" s="77"/>
      <c r="BL101" s="77"/>
      <c r="BT101" s="52"/>
      <c r="BU101" s="52"/>
      <c r="BV101" s="52"/>
      <c r="BW101" s="52"/>
      <c r="BX101" s="52"/>
      <c r="BY101" s="52"/>
      <c r="BZ101" s="52"/>
    </row>
    <row r="102" spans="1:78" ht="20.100000000000001" customHeight="1" x14ac:dyDescent="0.2">
      <c r="A102" s="99"/>
      <c r="B102" s="99"/>
      <c r="C102" s="99"/>
      <c r="D102" s="99"/>
      <c r="E102" s="99"/>
      <c r="F102" s="99"/>
      <c r="G102" s="103" t="s">
        <v>142</v>
      </c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5"/>
      <c r="Z102" s="85" t="s">
        <v>56</v>
      </c>
      <c r="AA102" s="85"/>
      <c r="AB102" s="85"/>
      <c r="AC102" s="85"/>
      <c r="AD102" s="85"/>
      <c r="AE102" s="74" t="s">
        <v>113</v>
      </c>
      <c r="AF102" s="75"/>
      <c r="AG102" s="75"/>
      <c r="AH102" s="75"/>
      <c r="AI102" s="75"/>
      <c r="AJ102" s="75"/>
      <c r="AK102" s="75"/>
      <c r="AL102" s="75"/>
      <c r="AM102" s="75"/>
      <c r="AN102" s="76"/>
      <c r="AO102" s="77"/>
      <c r="AP102" s="77"/>
      <c r="AQ102" s="77"/>
      <c r="AR102" s="77"/>
      <c r="AS102" s="77"/>
      <c r="AT102" s="77"/>
      <c r="AU102" s="77"/>
      <c r="AV102" s="77"/>
      <c r="AW102" s="77">
        <f>AK61</f>
        <v>700000</v>
      </c>
      <c r="AX102" s="77"/>
      <c r="AY102" s="77"/>
      <c r="AZ102" s="77"/>
      <c r="BA102" s="77"/>
      <c r="BB102" s="77"/>
      <c r="BC102" s="77"/>
      <c r="BD102" s="77"/>
      <c r="BE102" s="77">
        <f>AO102+AW102</f>
        <v>700000</v>
      </c>
      <c r="BF102" s="77"/>
      <c r="BG102" s="77"/>
      <c r="BH102" s="77"/>
      <c r="BI102" s="77"/>
      <c r="BJ102" s="77"/>
      <c r="BK102" s="77"/>
      <c r="BL102" s="77"/>
      <c r="BT102" s="52"/>
      <c r="BU102" s="52"/>
      <c r="BV102" s="52"/>
      <c r="BW102" s="52"/>
      <c r="BX102" s="52"/>
      <c r="BY102" s="52"/>
      <c r="BZ102" s="52"/>
    </row>
    <row r="103" spans="1:78" ht="18" customHeight="1" x14ac:dyDescent="0.2">
      <c r="A103" s="58">
        <v>0</v>
      </c>
      <c r="B103" s="58"/>
      <c r="C103" s="58"/>
      <c r="D103" s="58"/>
      <c r="E103" s="58"/>
      <c r="F103" s="58"/>
      <c r="G103" s="109" t="s">
        <v>77</v>
      </c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1"/>
      <c r="Z103" s="85"/>
      <c r="AA103" s="85"/>
      <c r="AB103" s="85"/>
      <c r="AC103" s="85"/>
      <c r="AD103" s="85"/>
      <c r="AE103" s="74"/>
      <c r="AF103" s="75"/>
      <c r="AG103" s="75"/>
      <c r="AH103" s="75"/>
      <c r="AI103" s="75"/>
      <c r="AJ103" s="75"/>
      <c r="AK103" s="75"/>
      <c r="AL103" s="75"/>
      <c r="AM103" s="75"/>
      <c r="AN103" s="7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T103" s="52"/>
      <c r="BU103" s="52"/>
      <c r="BV103" s="52"/>
      <c r="BW103" s="52"/>
      <c r="BX103" s="52"/>
      <c r="BY103" s="52"/>
      <c r="BZ103" s="52"/>
    </row>
    <row r="104" spans="1:78" ht="48.75" customHeight="1" x14ac:dyDescent="0.2">
      <c r="A104" s="58"/>
      <c r="B104" s="58"/>
      <c r="C104" s="58"/>
      <c r="D104" s="58"/>
      <c r="E104" s="58"/>
      <c r="F104" s="58"/>
      <c r="G104" s="116" t="s">
        <v>134</v>
      </c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8"/>
      <c r="Z104" s="85" t="s">
        <v>82</v>
      </c>
      <c r="AA104" s="85"/>
      <c r="AB104" s="85"/>
      <c r="AC104" s="85"/>
      <c r="AD104" s="85"/>
      <c r="AE104" s="74" t="s">
        <v>75</v>
      </c>
      <c r="AF104" s="75"/>
      <c r="AG104" s="75"/>
      <c r="AH104" s="75"/>
      <c r="AI104" s="75"/>
      <c r="AJ104" s="75"/>
      <c r="AK104" s="75"/>
      <c r="AL104" s="75"/>
      <c r="AM104" s="75"/>
      <c r="AN104" s="76"/>
      <c r="AO104" s="86"/>
      <c r="AP104" s="86"/>
      <c r="AQ104" s="86"/>
      <c r="AR104" s="86"/>
      <c r="AS104" s="86"/>
      <c r="AT104" s="86"/>
      <c r="AU104" s="86"/>
      <c r="AV104" s="86"/>
      <c r="AW104" s="93">
        <f>6-5+1</f>
        <v>2</v>
      </c>
      <c r="AX104" s="93"/>
      <c r="AY104" s="93"/>
      <c r="AZ104" s="93"/>
      <c r="BA104" s="93"/>
      <c r="BB104" s="93"/>
      <c r="BC104" s="93"/>
      <c r="BD104" s="93"/>
      <c r="BE104" s="93">
        <f t="shared" ref="BE104:BE109" si="3">AW104</f>
        <v>2</v>
      </c>
      <c r="BF104" s="93"/>
      <c r="BG104" s="93"/>
      <c r="BH104" s="93"/>
      <c r="BI104" s="93"/>
      <c r="BJ104" s="93"/>
      <c r="BK104" s="93"/>
      <c r="BL104" s="93"/>
      <c r="BT104" s="52"/>
      <c r="BU104" s="52"/>
      <c r="BV104" s="52"/>
      <c r="BW104" s="52"/>
      <c r="BX104" s="52"/>
      <c r="BY104" s="52"/>
      <c r="BZ104" s="52"/>
    </row>
    <row r="105" spans="1:78" ht="20.25" customHeight="1" x14ac:dyDescent="0.2">
      <c r="A105" s="58"/>
      <c r="B105" s="58"/>
      <c r="C105" s="58"/>
      <c r="D105" s="58"/>
      <c r="E105" s="58"/>
      <c r="F105" s="58"/>
      <c r="G105" s="71" t="s">
        <v>114</v>
      </c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3"/>
      <c r="Z105" s="59" t="s">
        <v>82</v>
      </c>
      <c r="AA105" s="59"/>
      <c r="AB105" s="59"/>
      <c r="AC105" s="59"/>
      <c r="AD105" s="59"/>
      <c r="AE105" s="60" t="s">
        <v>89</v>
      </c>
      <c r="AF105" s="61"/>
      <c r="AG105" s="61"/>
      <c r="AH105" s="61"/>
      <c r="AI105" s="61"/>
      <c r="AJ105" s="61"/>
      <c r="AK105" s="61"/>
      <c r="AL105" s="61"/>
      <c r="AM105" s="61"/>
      <c r="AN105" s="62"/>
      <c r="AO105" s="56"/>
      <c r="AP105" s="56"/>
      <c r="AQ105" s="56"/>
      <c r="AR105" s="56"/>
      <c r="AS105" s="56"/>
      <c r="AT105" s="56"/>
      <c r="AU105" s="56"/>
      <c r="AV105" s="56"/>
      <c r="AW105" s="66">
        <v>1</v>
      </c>
      <c r="AX105" s="66"/>
      <c r="AY105" s="66"/>
      <c r="AZ105" s="66"/>
      <c r="BA105" s="66"/>
      <c r="BB105" s="66"/>
      <c r="BC105" s="66"/>
      <c r="BD105" s="66"/>
      <c r="BE105" s="66">
        <f t="shared" si="3"/>
        <v>1</v>
      </c>
      <c r="BF105" s="66"/>
      <c r="BG105" s="66"/>
      <c r="BH105" s="66"/>
      <c r="BI105" s="66"/>
      <c r="BJ105" s="66"/>
      <c r="BK105" s="66"/>
      <c r="BL105" s="66"/>
      <c r="BT105" s="52"/>
      <c r="BU105" s="52"/>
      <c r="BV105" s="52"/>
      <c r="BW105" s="52"/>
      <c r="BX105" s="52"/>
      <c r="BY105" s="52"/>
      <c r="BZ105" s="52"/>
    </row>
    <row r="106" spans="1:78" ht="19.5" customHeight="1" x14ac:dyDescent="0.2">
      <c r="A106" s="58"/>
      <c r="B106" s="58"/>
      <c r="C106" s="58"/>
      <c r="D106" s="58"/>
      <c r="E106" s="58"/>
      <c r="F106" s="58"/>
      <c r="G106" s="71" t="s">
        <v>124</v>
      </c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3"/>
      <c r="Z106" s="59" t="s">
        <v>129</v>
      </c>
      <c r="AA106" s="59"/>
      <c r="AB106" s="59"/>
      <c r="AC106" s="59"/>
      <c r="AD106" s="59"/>
      <c r="AE106" s="60" t="s">
        <v>130</v>
      </c>
      <c r="AF106" s="61"/>
      <c r="AG106" s="61"/>
      <c r="AH106" s="61"/>
      <c r="AI106" s="61"/>
      <c r="AJ106" s="61"/>
      <c r="AK106" s="61"/>
      <c r="AL106" s="61"/>
      <c r="AM106" s="61"/>
      <c r="AN106" s="62"/>
      <c r="AO106" s="56"/>
      <c r="AP106" s="56"/>
      <c r="AQ106" s="56"/>
      <c r="AR106" s="56"/>
      <c r="AS106" s="56"/>
      <c r="AT106" s="56"/>
      <c r="AU106" s="56"/>
      <c r="AV106" s="56"/>
      <c r="AW106" s="70">
        <v>168</v>
      </c>
      <c r="AX106" s="70"/>
      <c r="AY106" s="70"/>
      <c r="AZ106" s="70"/>
      <c r="BA106" s="70"/>
      <c r="BB106" s="70"/>
      <c r="BC106" s="70"/>
      <c r="BD106" s="70"/>
      <c r="BE106" s="66">
        <f t="shared" si="3"/>
        <v>168</v>
      </c>
      <c r="BF106" s="66"/>
      <c r="BG106" s="66"/>
      <c r="BH106" s="66"/>
      <c r="BI106" s="66"/>
      <c r="BJ106" s="66"/>
      <c r="BK106" s="66"/>
      <c r="BL106" s="66"/>
      <c r="BT106" s="52"/>
      <c r="BU106" s="52"/>
      <c r="BV106" s="52"/>
      <c r="BW106" s="52"/>
      <c r="BX106" s="52"/>
      <c r="BY106" s="52"/>
      <c r="BZ106" s="52"/>
    </row>
    <row r="107" spans="1:78" ht="20.25" customHeight="1" x14ac:dyDescent="0.2">
      <c r="A107" s="58"/>
      <c r="B107" s="58"/>
      <c r="C107" s="58"/>
      <c r="D107" s="58"/>
      <c r="E107" s="58"/>
      <c r="F107" s="58"/>
      <c r="G107" s="71" t="s">
        <v>125</v>
      </c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3"/>
      <c r="Z107" s="59" t="s">
        <v>82</v>
      </c>
      <c r="AA107" s="59"/>
      <c r="AB107" s="59"/>
      <c r="AC107" s="59"/>
      <c r="AD107" s="59"/>
      <c r="AE107" s="60" t="s">
        <v>89</v>
      </c>
      <c r="AF107" s="61"/>
      <c r="AG107" s="61"/>
      <c r="AH107" s="61"/>
      <c r="AI107" s="61"/>
      <c r="AJ107" s="61"/>
      <c r="AK107" s="61"/>
      <c r="AL107" s="61"/>
      <c r="AM107" s="61"/>
      <c r="AN107" s="62"/>
      <c r="AO107" s="56"/>
      <c r="AP107" s="56"/>
      <c r="AQ107" s="56"/>
      <c r="AR107" s="56"/>
      <c r="AS107" s="56"/>
      <c r="AT107" s="56"/>
      <c r="AU107" s="56"/>
      <c r="AV107" s="56"/>
      <c r="AW107" s="66">
        <v>1</v>
      </c>
      <c r="AX107" s="66"/>
      <c r="AY107" s="66"/>
      <c r="AZ107" s="66"/>
      <c r="BA107" s="66"/>
      <c r="BB107" s="66"/>
      <c r="BC107" s="66"/>
      <c r="BD107" s="66"/>
      <c r="BE107" s="66">
        <f t="shared" si="3"/>
        <v>1</v>
      </c>
      <c r="BF107" s="66"/>
      <c r="BG107" s="66"/>
      <c r="BH107" s="66"/>
      <c r="BI107" s="66"/>
      <c r="BJ107" s="66"/>
      <c r="BK107" s="66"/>
      <c r="BL107" s="66"/>
      <c r="BT107" s="52"/>
      <c r="BU107" s="52"/>
      <c r="BV107" s="52"/>
      <c r="BW107" s="52"/>
      <c r="BX107" s="52"/>
      <c r="BY107" s="52"/>
      <c r="BZ107" s="52"/>
    </row>
    <row r="108" spans="1:78" ht="35.25" customHeight="1" x14ac:dyDescent="0.2">
      <c r="A108" s="58"/>
      <c r="B108" s="58"/>
      <c r="C108" s="58"/>
      <c r="D108" s="58"/>
      <c r="E108" s="58"/>
      <c r="F108" s="58"/>
      <c r="G108" s="71" t="s">
        <v>144</v>
      </c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3"/>
      <c r="Z108" s="59" t="s">
        <v>82</v>
      </c>
      <c r="AA108" s="59"/>
      <c r="AB108" s="59"/>
      <c r="AC108" s="59"/>
      <c r="AD108" s="59"/>
      <c r="AE108" s="67" t="s">
        <v>146</v>
      </c>
      <c r="AF108" s="68"/>
      <c r="AG108" s="68"/>
      <c r="AH108" s="68"/>
      <c r="AI108" s="68"/>
      <c r="AJ108" s="68"/>
      <c r="AK108" s="68"/>
      <c r="AL108" s="68"/>
      <c r="AM108" s="68"/>
      <c r="AN108" s="69"/>
      <c r="AO108" s="56"/>
      <c r="AP108" s="56"/>
      <c r="AQ108" s="56"/>
      <c r="AR108" s="56"/>
      <c r="AS108" s="56"/>
      <c r="AT108" s="56"/>
      <c r="AU108" s="56"/>
      <c r="AV108" s="56"/>
      <c r="AW108" s="70">
        <v>17</v>
      </c>
      <c r="AX108" s="70"/>
      <c r="AY108" s="70"/>
      <c r="AZ108" s="70"/>
      <c r="BA108" s="70"/>
      <c r="BB108" s="70"/>
      <c r="BC108" s="70"/>
      <c r="BD108" s="70"/>
      <c r="BE108" s="66">
        <f t="shared" si="3"/>
        <v>17</v>
      </c>
      <c r="BF108" s="66"/>
      <c r="BG108" s="66"/>
      <c r="BH108" s="66"/>
      <c r="BI108" s="66"/>
      <c r="BJ108" s="66"/>
      <c r="BK108" s="66"/>
      <c r="BL108" s="66"/>
      <c r="BT108" s="52"/>
      <c r="BU108" s="52"/>
      <c r="BV108" s="52"/>
      <c r="BW108" s="52"/>
      <c r="BX108" s="52"/>
      <c r="BY108" s="52"/>
      <c r="BZ108" s="52"/>
    </row>
    <row r="109" spans="1:78" ht="34.5" customHeight="1" x14ac:dyDescent="0.2">
      <c r="A109" s="58"/>
      <c r="B109" s="58"/>
      <c r="C109" s="58"/>
      <c r="D109" s="58"/>
      <c r="E109" s="58"/>
      <c r="F109" s="58"/>
      <c r="G109" s="71" t="s">
        <v>145</v>
      </c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3"/>
      <c r="Z109" s="59" t="s">
        <v>82</v>
      </c>
      <c r="AA109" s="59"/>
      <c r="AB109" s="59"/>
      <c r="AC109" s="59"/>
      <c r="AD109" s="59"/>
      <c r="AE109" s="60" t="s">
        <v>143</v>
      </c>
      <c r="AF109" s="61"/>
      <c r="AG109" s="61"/>
      <c r="AH109" s="61"/>
      <c r="AI109" s="61"/>
      <c r="AJ109" s="61"/>
      <c r="AK109" s="61"/>
      <c r="AL109" s="61"/>
      <c r="AM109" s="61"/>
      <c r="AN109" s="62"/>
      <c r="AO109" s="56"/>
      <c r="AP109" s="56"/>
      <c r="AQ109" s="56"/>
      <c r="AR109" s="56"/>
      <c r="AS109" s="56"/>
      <c r="AT109" s="56"/>
      <c r="AU109" s="56"/>
      <c r="AV109" s="56"/>
      <c r="AW109" s="66">
        <v>7</v>
      </c>
      <c r="AX109" s="66"/>
      <c r="AY109" s="66"/>
      <c r="AZ109" s="66"/>
      <c r="BA109" s="66"/>
      <c r="BB109" s="66"/>
      <c r="BC109" s="66"/>
      <c r="BD109" s="66"/>
      <c r="BE109" s="66">
        <f t="shared" si="3"/>
        <v>7</v>
      </c>
      <c r="BF109" s="66"/>
      <c r="BG109" s="66"/>
      <c r="BH109" s="66"/>
      <c r="BI109" s="66"/>
      <c r="BJ109" s="66"/>
      <c r="BK109" s="66"/>
      <c r="BL109" s="66"/>
      <c r="BT109" s="52"/>
      <c r="BU109" s="52"/>
      <c r="BV109" s="52"/>
      <c r="BW109" s="52"/>
      <c r="BX109" s="52"/>
      <c r="BY109" s="52"/>
      <c r="BZ109" s="52"/>
    </row>
    <row r="110" spans="1:78" ht="21" customHeight="1" x14ac:dyDescent="0.2">
      <c r="A110" s="58">
        <v>0</v>
      </c>
      <c r="B110" s="58"/>
      <c r="C110" s="58"/>
      <c r="D110" s="58"/>
      <c r="E110" s="58"/>
      <c r="F110" s="58"/>
      <c r="G110" s="109" t="s">
        <v>76</v>
      </c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1"/>
      <c r="Z110" s="85"/>
      <c r="AA110" s="85"/>
      <c r="AB110" s="85"/>
      <c r="AC110" s="85"/>
      <c r="AD110" s="85"/>
      <c r="AE110" s="74"/>
      <c r="AF110" s="75"/>
      <c r="AG110" s="75"/>
      <c r="AH110" s="75"/>
      <c r="AI110" s="75"/>
      <c r="AJ110" s="75"/>
      <c r="AK110" s="75"/>
      <c r="AL110" s="75"/>
      <c r="AM110" s="75"/>
      <c r="AN110" s="7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T110" s="52"/>
      <c r="BU110" s="52"/>
      <c r="BV110" s="52"/>
      <c r="BW110" s="52"/>
      <c r="BX110" s="52"/>
      <c r="BY110" s="52"/>
      <c r="BZ110" s="52"/>
    </row>
    <row r="111" spans="1:78" ht="34.5" customHeight="1" x14ac:dyDescent="0.2">
      <c r="A111" s="58"/>
      <c r="B111" s="58"/>
      <c r="C111" s="58"/>
      <c r="D111" s="58"/>
      <c r="E111" s="58"/>
      <c r="F111" s="58"/>
      <c r="G111" s="116" t="s">
        <v>135</v>
      </c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8"/>
      <c r="Z111" s="85" t="s">
        <v>56</v>
      </c>
      <c r="AA111" s="85"/>
      <c r="AB111" s="85"/>
      <c r="AC111" s="85"/>
      <c r="AD111" s="85"/>
      <c r="AE111" s="74" t="s">
        <v>71</v>
      </c>
      <c r="AF111" s="75"/>
      <c r="AG111" s="75"/>
      <c r="AH111" s="75"/>
      <c r="AI111" s="75"/>
      <c r="AJ111" s="75"/>
      <c r="AK111" s="75"/>
      <c r="AL111" s="75"/>
      <c r="AM111" s="75"/>
      <c r="AN111" s="76"/>
      <c r="AO111" s="86"/>
      <c r="AP111" s="86"/>
      <c r="AQ111" s="86"/>
      <c r="AR111" s="86"/>
      <c r="AS111" s="86"/>
      <c r="AT111" s="86"/>
      <c r="AU111" s="86"/>
      <c r="AV111" s="86"/>
      <c r="AW111" s="77">
        <f>AW96/AW104</f>
        <v>886154.5</v>
      </c>
      <c r="AX111" s="77"/>
      <c r="AY111" s="77"/>
      <c r="AZ111" s="77"/>
      <c r="BA111" s="77"/>
      <c r="BB111" s="77"/>
      <c r="BC111" s="77"/>
      <c r="BD111" s="77"/>
      <c r="BE111" s="77">
        <f t="shared" ref="BE111:BE116" si="4">AW111</f>
        <v>886154.5</v>
      </c>
      <c r="BF111" s="77"/>
      <c r="BG111" s="77"/>
      <c r="BH111" s="77"/>
      <c r="BI111" s="77"/>
      <c r="BJ111" s="77"/>
      <c r="BK111" s="77"/>
      <c r="BL111" s="77"/>
      <c r="BT111" s="52"/>
      <c r="BU111" s="52"/>
      <c r="BV111" s="52"/>
      <c r="BW111" s="52"/>
      <c r="BX111" s="52"/>
      <c r="BY111" s="52"/>
      <c r="BZ111" s="52"/>
    </row>
    <row r="112" spans="1:78" ht="21" customHeight="1" x14ac:dyDescent="0.2">
      <c r="A112" s="58"/>
      <c r="B112" s="58"/>
      <c r="C112" s="58"/>
      <c r="D112" s="58"/>
      <c r="E112" s="58"/>
      <c r="F112" s="58"/>
      <c r="G112" s="63" t="s">
        <v>115</v>
      </c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5"/>
      <c r="Z112" s="59" t="s">
        <v>56</v>
      </c>
      <c r="AA112" s="59"/>
      <c r="AB112" s="59"/>
      <c r="AC112" s="59"/>
      <c r="AD112" s="59"/>
      <c r="AE112" s="60" t="s">
        <v>71</v>
      </c>
      <c r="AF112" s="61"/>
      <c r="AG112" s="61"/>
      <c r="AH112" s="61"/>
      <c r="AI112" s="61"/>
      <c r="AJ112" s="61"/>
      <c r="AK112" s="61"/>
      <c r="AL112" s="61"/>
      <c r="AM112" s="61"/>
      <c r="AN112" s="62"/>
      <c r="AO112" s="56"/>
      <c r="AP112" s="56"/>
      <c r="AQ112" s="56"/>
      <c r="AR112" s="56"/>
      <c r="AS112" s="56"/>
      <c r="AT112" s="56"/>
      <c r="AU112" s="56"/>
      <c r="AV112" s="56"/>
      <c r="AW112" s="57">
        <f>AK56/AW105</f>
        <v>3000000</v>
      </c>
      <c r="AX112" s="57"/>
      <c r="AY112" s="57"/>
      <c r="AZ112" s="57"/>
      <c r="BA112" s="57"/>
      <c r="BB112" s="57"/>
      <c r="BC112" s="57"/>
      <c r="BD112" s="57"/>
      <c r="BE112" s="57">
        <f t="shared" si="4"/>
        <v>3000000</v>
      </c>
      <c r="BF112" s="57"/>
      <c r="BG112" s="57"/>
      <c r="BH112" s="57"/>
      <c r="BI112" s="57"/>
      <c r="BJ112" s="57"/>
      <c r="BK112" s="57"/>
      <c r="BL112" s="57"/>
      <c r="BT112" s="52"/>
      <c r="BU112" s="52"/>
      <c r="BV112" s="52"/>
      <c r="BW112" s="52"/>
      <c r="BX112" s="52"/>
      <c r="BY112" s="52"/>
      <c r="BZ112" s="52"/>
    </row>
    <row r="113" spans="1:78" ht="21" customHeight="1" x14ac:dyDescent="0.2">
      <c r="A113" s="58"/>
      <c r="B113" s="58"/>
      <c r="C113" s="58"/>
      <c r="D113" s="58"/>
      <c r="E113" s="58"/>
      <c r="F113" s="58"/>
      <c r="G113" s="63" t="s">
        <v>128</v>
      </c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5"/>
      <c r="Z113" s="59" t="s">
        <v>56</v>
      </c>
      <c r="AA113" s="59"/>
      <c r="AB113" s="59"/>
      <c r="AC113" s="59"/>
      <c r="AD113" s="59"/>
      <c r="AE113" s="60" t="s">
        <v>71</v>
      </c>
      <c r="AF113" s="61"/>
      <c r="AG113" s="61"/>
      <c r="AH113" s="61"/>
      <c r="AI113" s="61"/>
      <c r="AJ113" s="61"/>
      <c r="AK113" s="61"/>
      <c r="AL113" s="61"/>
      <c r="AM113" s="61"/>
      <c r="AN113" s="62"/>
      <c r="AO113" s="56"/>
      <c r="AP113" s="56"/>
      <c r="AQ113" s="56"/>
      <c r="AR113" s="56"/>
      <c r="AS113" s="56"/>
      <c r="AT113" s="56"/>
      <c r="AU113" s="56"/>
      <c r="AV113" s="56"/>
      <c r="AW113" s="57">
        <f>AK58/AW106</f>
        <v>1279.7619047619048</v>
      </c>
      <c r="AX113" s="57"/>
      <c r="AY113" s="57"/>
      <c r="AZ113" s="57"/>
      <c r="BA113" s="57"/>
      <c r="BB113" s="57"/>
      <c r="BC113" s="57"/>
      <c r="BD113" s="57"/>
      <c r="BE113" s="57">
        <f t="shared" si="4"/>
        <v>1279.7619047619048</v>
      </c>
      <c r="BF113" s="57"/>
      <c r="BG113" s="57"/>
      <c r="BH113" s="57"/>
      <c r="BI113" s="57"/>
      <c r="BJ113" s="57"/>
      <c r="BK113" s="57"/>
      <c r="BL113" s="57"/>
      <c r="BT113" s="52"/>
      <c r="BU113" s="52"/>
      <c r="BV113" s="52"/>
      <c r="BW113" s="52"/>
      <c r="BX113" s="52"/>
      <c r="BY113" s="52"/>
      <c r="BZ113" s="52"/>
    </row>
    <row r="114" spans="1:78" ht="21" customHeight="1" x14ac:dyDescent="0.2">
      <c r="A114" s="58"/>
      <c r="B114" s="58"/>
      <c r="C114" s="58"/>
      <c r="D114" s="58"/>
      <c r="E114" s="58"/>
      <c r="F114" s="58"/>
      <c r="G114" s="63" t="s">
        <v>126</v>
      </c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5"/>
      <c r="Z114" s="59" t="s">
        <v>56</v>
      </c>
      <c r="AA114" s="59"/>
      <c r="AB114" s="59"/>
      <c r="AC114" s="59"/>
      <c r="AD114" s="59"/>
      <c r="AE114" s="60" t="s">
        <v>71</v>
      </c>
      <c r="AF114" s="61"/>
      <c r="AG114" s="61"/>
      <c r="AH114" s="61"/>
      <c r="AI114" s="61"/>
      <c r="AJ114" s="61"/>
      <c r="AK114" s="61"/>
      <c r="AL114" s="61"/>
      <c r="AM114" s="61"/>
      <c r="AN114" s="62"/>
      <c r="AO114" s="56"/>
      <c r="AP114" s="56"/>
      <c r="AQ114" s="56"/>
      <c r="AR114" s="56"/>
      <c r="AS114" s="56"/>
      <c r="AT114" s="56"/>
      <c r="AU114" s="56"/>
      <c r="AV114" s="56"/>
      <c r="AW114" s="57">
        <f>AK58/AW107</f>
        <v>215000</v>
      </c>
      <c r="AX114" s="57"/>
      <c r="AY114" s="57"/>
      <c r="AZ114" s="57"/>
      <c r="BA114" s="57"/>
      <c r="BB114" s="57"/>
      <c r="BC114" s="57"/>
      <c r="BD114" s="57"/>
      <c r="BE114" s="57">
        <f t="shared" si="4"/>
        <v>215000</v>
      </c>
      <c r="BF114" s="57"/>
      <c r="BG114" s="57"/>
      <c r="BH114" s="57"/>
      <c r="BI114" s="57"/>
      <c r="BJ114" s="57"/>
      <c r="BK114" s="57"/>
      <c r="BL114" s="57"/>
      <c r="BT114" s="52"/>
      <c r="BU114" s="52"/>
      <c r="BV114" s="52"/>
      <c r="BW114" s="52"/>
      <c r="BX114" s="52"/>
      <c r="BY114" s="52"/>
      <c r="BZ114" s="52"/>
    </row>
    <row r="115" spans="1:78" ht="36" customHeight="1" x14ac:dyDescent="0.2">
      <c r="A115" s="58"/>
      <c r="B115" s="58"/>
      <c r="C115" s="58"/>
      <c r="D115" s="58"/>
      <c r="E115" s="58"/>
      <c r="F115" s="58"/>
      <c r="G115" s="63" t="s">
        <v>147</v>
      </c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5"/>
      <c r="Z115" s="59" t="s">
        <v>56</v>
      </c>
      <c r="AA115" s="59"/>
      <c r="AB115" s="59"/>
      <c r="AC115" s="59"/>
      <c r="AD115" s="59"/>
      <c r="AE115" s="60" t="s">
        <v>71</v>
      </c>
      <c r="AF115" s="61"/>
      <c r="AG115" s="61"/>
      <c r="AH115" s="61"/>
      <c r="AI115" s="61"/>
      <c r="AJ115" s="61"/>
      <c r="AK115" s="61"/>
      <c r="AL115" s="61"/>
      <c r="AM115" s="61"/>
      <c r="AN115" s="62"/>
      <c r="AO115" s="56"/>
      <c r="AP115" s="56"/>
      <c r="AQ115" s="56"/>
      <c r="AR115" s="56"/>
      <c r="AS115" s="56"/>
      <c r="AT115" s="56"/>
      <c r="AU115" s="56"/>
      <c r="AV115" s="56"/>
      <c r="AW115" s="57">
        <f>AW101/AW108</f>
        <v>617647.0588235294</v>
      </c>
      <c r="AX115" s="57"/>
      <c r="AY115" s="57"/>
      <c r="AZ115" s="57"/>
      <c r="BA115" s="57"/>
      <c r="BB115" s="57"/>
      <c r="BC115" s="57"/>
      <c r="BD115" s="57"/>
      <c r="BE115" s="57">
        <f t="shared" si="4"/>
        <v>617647.0588235294</v>
      </c>
      <c r="BF115" s="57"/>
      <c r="BG115" s="57"/>
      <c r="BH115" s="57"/>
      <c r="BI115" s="57"/>
      <c r="BJ115" s="57"/>
      <c r="BK115" s="57"/>
      <c r="BL115" s="57"/>
      <c r="BT115" s="52"/>
      <c r="BU115" s="52"/>
      <c r="BW115" s="52"/>
      <c r="BX115" s="52"/>
      <c r="BY115" s="52"/>
      <c r="BZ115" s="52"/>
    </row>
    <row r="116" spans="1:78" ht="20.25" customHeight="1" x14ac:dyDescent="0.2">
      <c r="A116" s="58"/>
      <c r="B116" s="58"/>
      <c r="C116" s="58"/>
      <c r="D116" s="58"/>
      <c r="E116" s="58"/>
      <c r="F116" s="58"/>
      <c r="G116" s="63" t="s">
        <v>148</v>
      </c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5"/>
      <c r="Z116" s="59" t="s">
        <v>56</v>
      </c>
      <c r="AA116" s="59"/>
      <c r="AB116" s="59"/>
      <c r="AC116" s="59"/>
      <c r="AD116" s="59"/>
      <c r="AE116" s="60" t="s">
        <v>71</v>
      </c>
      <c r="AF116" s="61"/>
      <c r="AG116" s="61"/>
      <c r="AH116" s="61"/>
      <c r="AI116" s="61"/>
      <c r="AJ116" s="61"/>
      <c r="AK116" s="61"/>
      <c r="AL116" s="61"/>
      <c r="AM116" s="61"/>
      <c r="AN116" s="62"/>
      <c r="AO116" s="56"/>
      <c r="AP116" s="56"/>
      <c r="AQ116" s="56"/>
      <c r="AR116" s="56"/>
      <c r="AS116" s="56"/>
      <c r="AT116" s="56"/>
      <c r="AU116" s="56"/>
      <c r="AV116" s="56"/>
      <c r="AW116" s="57">
        <f>AW102/AW109</f>
        <v>100000</v>
      </c>
      <c r="AX116" s="57"/>
      <c r="AY116" s="57"/>
      <c r="AZ116" s="57"/>
      <c r="BA116" s="57"/>
      <c r="BB116" s="57"/>
      <c r="BC116" s="57"/>
      <c r="BD116" s="57"/>
      <c r="BE116" s="57">
        <f t="shared" si="4"/>
        <v>100000</v>
      </c>
      <c r="BF116" s="57"/>
      <c r="BG116" s="57"/>
      <c r="BH116" s="57"/>
      <c r="BI116" s="57"/>
      <c r="BJ116" s="57"/>
      <c r="BK116" s="57"/>
      <c r="BL116" s="57"/>
      <c r="BT116" s="52"/>
      <c r="BU116" s="52"/>
      <c r="BV116" s="52"/>
      <c r="BW116" s="52"/>
      <c r="BX116" s="52"/>
      <c r="BY116" s="52"/>
      <c r="BZ116" s="52"/>
    </row>
    <row r="117" spans="1:78" ht="18.75" customHeight="1" x14ac:dyDescent="0.2">
      <c r="A117" s="58">
        <v>0</v>
      </c>
      <c r="B117" s="58"/>
      <c r="C117" s="58"/>
      <c r="D117" s="58"/>
      <c r="E117" s="58"/>
      <c r="F117" s="58"/>
      <c r="G117" s="109" t="s">
        <v>57</v>
      </c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1"/>
      <c r="Z117" s="100"/>
      <c r="AA117" s="100"/>
      <c r="AB117" s="100"/>
      <c r="AC117" s="100"/>
      <c r="AD117" s="100"/>
      <c r="AE117" s="171"/>
      <c r="AF117" s="172"/>
      <c r="AG117" s="172"/>
      <c r="AH117" s="172"/>
      <c r="AI117" s="172"/>
      <c r="AJ117" s="172"/>
      <c r="AK117" s="172"/>
      <c r="AL117" s="172"/>
      <c r="AM117" s="172"/>
      <c r="AN117" s="173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T117" s="52"/>
      <c r="BU117" s="52"/>
      <c r="BV117" s="52"/>
      <c r="BW117" s="52"/>
      <c r="BX117" s="52"/>
      <c r="BY117" s="52"/>
      <c r="BZ117" s="52"/>
    </row>
    <row r="118" spans="1:78" ht="66" customHeight="1" x14ac:dyDescent="0.2">
      <c r="A118" s="58"/>
      <c r="B118" s="58"/>
      <c r="C118" s="58"/>
      <c r="D118" s="58"/>
      <c r="E118" s="58"/>
      <c r="F118" s="58"/>
      <c r="G118" s="63" t="s">
        <v>111</v>
      </c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5"/>
      <c r="Z118" s="85" t="s">
        <v>58</v>
      </c>
      <c r="AA118" s="85"/>
      <c r="AB118" s="85"/>
      <c r="AC118" s="85"/>
      <c r="AD118" s="85"/>
      <c r="AE118" s="74" t="s">
        <v>71</v>
      </c>
      <c r="AF118" s="75"/>
      <c r="AG118" s="75"/>
      <c r="AH118" s="75"/>
      <c r="AI118" s="75"/>
      <c r="AJ118" s="75"/>
      <c r="AK118" s="75"/>
      <c r="AL118" s="75"/>
      <c r="AM118" s="75"/>
      <c r="AN118" s="76"/>
      <c r="AO118" s="86"/>
      <c r="AP118" s="86"/>
      <c r="AQ118" s="86"/>
      <c r="AR118" s="86"/>
      <c r="AS118" s="86"/>
      <c r="AT118" s="86"/>
      <c r="AU118" s="86"/>
      <c r="AV118" s="86"/>
      <c r="AW118" s="93">
        <f>AK54/2163176*100</f>
        <v>15.255346767900532</v>
      </c>
      <c r="AX118" s="93"/>
      <c r="AY118" s="93"/>
      <c r="AZ118" s="93"/>
      <c r="BA118" s="93"/>
      <c r="BB118" s="93"/>
      <c r="BC118" s="93"/>
      <c r="BD118" s="93"/>
      <c r="BE118" s="93">
        <f>AW118</f>
        <v>15.255346767900532</v>
      </c>
      <c r="BF118" s="93"/>
      <c r="BG118" s="93"/>
      <c r="BH118" s="93"/>
      <c r="BI118" s="93"/>
      <c r="BJ118" s="93"/>
      <c r="BK118" s="93"/>
      <c r="BL118" s="93"/>
      <c r="BT118" s="52"/>
      <c r="BU118" s="52"/>
      <c r="BV118" s="52"/>
      <c r="BW118" s="52"/>
      <c r="BX118" s="52"/>
      <c r="BY118" s="52"/>
      <c r="BZ118" s="52"/>
    </row>
    <row r="119" spans="1:78" ht="48.75" customHeight="1" x14ac:dyDescent="0.2">
      <c r="A119" s="58"/>
      <c r="B119" s="58"/>
      <c r="C119" s="58"/>
      <c r="D119" s="58"/>
      <c r="E119" s="58"/>
      <c r="F119" s="58"/>
      <c r="G119" s="63" t="s">
        <v>127</v>
      </c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5"/>
      <c r="Z119" s="85" t="s">
        <v>58</v>
      </c>
      <c r="AA119" s="85"/>
      <c r="AB119" s="85"/>
      <c r="AC119" s="85"/>
      <c r="AD119" s="85"/>
      <c r="AE119" s="74" t="s">
        <v>71</v>
      </c>
      <c r="AF119" s="75"/>
      <c r="AG119" s="75"/>
      <c r="AH119" s="75"/>
      <c r="AI119" s="75"/>
      <c r="AJ119" s="75"/>
      <c r="AK119" s="75"/>
      <c r="AL119" s="75"/>
      <c r="AM119" s="75"/>
      <c r="AN119" s="76"/>
      <c r="AO119" s="86"/>
      <c r="AP119" s="86"/>
      <c r="AQ119" s="86"/>
      <c r="AR119" s="86"/>
      <c r="AS119" s="86"/>
      <c r="AT119" s="86"/>
      <c r="AU119" s="86"/>
      <c r="AV119" s="86"/>
      <c r="AW119" s="93">
        <f>AK57/1442309*100</f>
        <v>100</v>
      </c>
      <c r="AX119" s="93"/>
      <c r="AY119" s="93"/>
      <c r="AZ119" s="93"/>
      <c r="BA119" s="93"/>
      <c r="BB119" s="93"/>
      <c r="BC119" s="93"/>
      <c r="BD119" s="93"/>
      <c r="BE119" s="93">
        <f>AW119</f>
        <v>100</v>
      </c>
      <c r="BF119" s="93"/>
      <c r="BG119" s="93"/>
      <c r="BH119" s="93"/>
      <c r="BI119" s="93"/>
      <c r="BJ119" s="93"/>
      <c r="BK119" s="93"/>
      <c r="BL119" s="93"/>
      <c r="BT119" s="52"/>
      <c r="BU119" s="52"/>
      <c r="BV119" s="52"/>
      <c r="BW119" s="52"/>
      <c r="BX119" s="52"/>
      <c r="BY119" s="52"/>
      <c r="BZ119" s="52"/>
    </row>
    <row r="120" spans="1:78" ht="33.75" customHeight="1" x14ac:dyDescent="0.2">
      <c r="A120" s="99">
        <v>0</v>
      </c>
      <c r="B120" s="99"/>
      <c r="C120" s="99"/>
      <c r="D120" s="99"/>
      <c r="E120" s="99"/>
      <c r="F120" s="99"/>
      <c r="G120" s="169" t="s">
        <v>70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170"/>
      <c r="V120" s="170"/>
      <c r="W120" s="170"/>
      <c r="X120" s="170"/>
      <c r="Y120" s="170"/>
      <c r="Z120" s="85" t="s">
        <v>58</v>
      </c>
      <c r="AA120" s="85"/>
      <c r="AB120" s="85"/>
      <c r="AC120" s="85"/>
      <c r="AD120" s="85"/>
      <c r="AE120" s="85" t="s">
        <v>71</v>
      </c>
      <c r="AF120" s="99"/>
      <c r="AG120" s="99"/>
      <c r="AH120" s="99"/>
      <c r="AI120" s="99"/>
      <c r="AJ120" s="99"/>
      <c r="AK120" s="99"/>
      <c r="AL120" s="99"/>
      <c r="AM120" s="99"/>
      <c r="AN120" s="99"/>
      <c r="AO120" s="77"/>
      <c r="AP120" s="77"/>
      <c r="AQ120" s="77"/>
      <c r="AR120" s="77"/>
      <c r="AS120" s="77"/>
      <c r="AT120" s="77"/>
      <c r="AU120" s="77"/>
      <c r="AV120" s="77"/>
      <c r="AW120" s="88">
        <f>AW95/423603044</f>
        <v>3.8512473484491772E-2</v>
      </c>
      <c r="AX120" s="88"/>
      <c r="AY120" s="88"/>
      <c r="AZ120" s="88"/>
      <c r="BA120" s="88"/>
      <c r="BB120" s="88"/>
      <c r="BC120" s="88"/>
      <c r="BD120" s="88"/>
      <c r="BE120" s="88">
        <f>AO120+AW120</f>
        <v>3.8512473484491772E-2</v>
      </c>
      <c r="BF120" s="88"/>
      <c r="BG120" s="88"/>
      <c r="BH120" s="88"/>
      <c r="BI120" s="88"/>
      <c r="BJ120" s="88"/>
      <c r="BK120" s="88"/>
      <c r="BL120" s="88"/>
      <c r="BT120" s="52">
        <v>423603044</v>
      </c>
      <c r="BU120" s="52"/>
      <c r="BV120" s="52"/>
      <c r="BW120" s="52"/>
      <c r="BX120" s="52"/>
      <c r="BY120" s="52"/>
      <c r="BZ120" s="52"/>
    </row>
    <row r="121" spans="1:78" ht="8.25" customHeight="1" x14ac:dyDescent="0.2">
      <c r="A121" s="32"/>
      <c r="B121" s="32"/>
      <c r="C121" s="32"/>
      <c r="D121" s="32"/>
      <c r="E121" s="32"/>
      <c r="F121" s="32"/>
      <c r="G121" s="50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35"/>
      <c r="AA121" s="35"/>
      <c r="AB121" s="35"/>
      <c r="AC121" s="35"/>
      <c r="AD121" s="35"/>
      <c r="AE121" s="35"/>
      <c r="AF121" s="32"/>
      <c r="AG121" s="32"/>
      <c r="AH121" s="32"/>
      <c r="AI121" s="32"/>
      <c r="AJ121" s="32"/>
      <c r="AK121" s="32"/>
      <c r="AL121" s="32"/>
      <c r="AM121" s="32"/>
      <c r="AN121" s="32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T121" s="52"/>
      <c r="BU121" s="52"/>
      <c r="BV121" s="52"/>
      <c r="BW121" s="52"/>
      <c r="BX121" s="52"/>
      <c r="BY121" s="52"/>
      <c r="BZ121" s="52"/>
    </row>
    <row r="122" spans="1:78" ht="36" customHeight="1" x14ac:dyDescent="0.2">
      <c r="A122" s="99" t="s">
        <v>19</v>
      </c>
      <c r="B122" s="99"/>
      <c r="C122" s="99"/>
      <c r="D122" s="99"/>
      <c r="E122" s="99"/>
      <c r="F122" s="99"/>
      <c r="G122" s="99" t="s">
        <v>32</v>
      </c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 t="s">
        <v>2</v>
      </c>
      <c r="AA122" s="99"/>
      <c r="AB122" s="99"/>
      <c r="AC122" s="99"/>
      <c r="AD122" s="99"/>
      <c r="AE122" s="99" t="s">
        <v>1</v>
      </c>
      <c r="AF122" s="99"/>
      <c r="AG122" s="99"/>
      <c r="AH122" s="99"/>
      <c r="AI122" s="99"/>
      <c r="AJ122" s="99"/>
      <c r="AK122" s="99"/>
      <c r="AL122" s="99"/>
      <c r="AM122" s="99"/>
      <c r="AN122" s="99"/>
      <c r="AO122" s="99" t="s">
        <v>20</v>
      </c>
      <c r="AP122" s="99"/>
      <c r="AQ122" s="99"/>
      <c r="AR122" s="99"/>
      <c r="AS122" s="99"/>
      <c r="AT122" s="99"/>
      <c r="AU122" s="99"/>
      <c r="AV122" s="99"/>
      <c r="AW122" s="99" t="s">
        <v>21</v>
      </c>
      <c r="AX122" s="99"/>
      <c r="AY122" s="99"/>
      <c r="AZ122" s="99"/>
      <c r="BA122" s="99"/>
      <c r="BB122" s="99"/>
      <c r="BC122" s="99"/>
      <c r="BD122" s="99"/>
      <c r="BE122" s="99" t="s">
        <v>18</v>
      </c>
      <c r="BF122" s="99"/>
      <c r="BG122" s="99"/>
      <c r="BH122" s="99"/>
      <c r="BI122" s="99"/>
      <c r="BJ122" s="99"/>
      <c r="BK122" s="99"/>
      <c r="BL122" s="99"/>
      <c r="BT122" s="52"/>
      <c r="BU122" s="52"/>
      <c r="BV122" s="52"/>
      <c r="BW122" s="52"/>
      <c r="BX122" s="52"/>
      <c r="BY122" s="52"/>
      <c r="BZ122" s="52"/>
    </row>
    <row r="123" spans="1:78" ht="20.100000000000001" customHeight="1" x14ac:dyDescent="0.2">
      <c r="A123" s="99">
        <v>1</v>
      </c>
      <c r="B123" s="99"/>
      <c r="C123" s="99"/>
      <c r="D123" s="99"/>
      <c r="E123" s="99"/>
      <c r="F123" s="99"/>
      <c r="G123" s="78">
        <v>2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6"/>
      <c r="Z123" s="99">
        <v>3</v>
      </c>
      <c r="AA123" s="99"/>
      <c r="AB123" s="99"/>
      <c r="AC123" s="99"/>
      <c r="AD123" s="99"/>
      <c r="AE123" s="99">
        <v>4</v>
      </c>
      <c r="AF123" s="99"/>
      <c r="AG123" s="99"/>
      <c r="AH123" s="99"/>
      <c r="AI123" s="99"/>
      <c r="AJ123" s="99"/>
      <c r="AK123" s="99"/>
      <c r="AL123" s="99"/>
      <c r="AM123" s="99"/>
      <c r="AN123" s="99"/>
      <c r="AO123" s="99">
        <v>5</v>
      </c>
      <c r="AP123" s="99"/>
      <c r="AQ123" s="99"/>
      <c r="AR123" s="99"/>
      <c r="AS123" s="99"/>
      <c r="AT123" s="99"/>
      <c r="AU123" s="99"/>
      <c r="AV123" s="99"/>
      <c r="AW123" s="99">
        <v>6</v>
      </c>
      <c r="AX123" s="99"/>
      <c r="AY123" s="99"/>
      <c r="AZ123" s="99"/>
      <c r="BA123" s="99"/>
      <c r="BB123" s="99"/>
      <c r="BC123" s="99"/>
      <c r="BD123" s="99"/>
      <c r="BE123" s="99">
        <v>7</v>
      </c>
      <c r="BF123" s="99"/>
      <c r="BG123" s="99"/>
      <c r="BH123" s="99"/>
      <c r="BI123" s="99"/>
      <c r="BJ123" s="99"/>
      <c r="BK123" s="99"/>
      <c r="BL123" s="99"/>
      <c r="BT123" s="52"/>
      <c r="BU123" s="52"/>
      <c r="BV123" s="52"/>
      <c r="BW123" s="52"/>
      <c r="BX123" s="52"/>
      <c r="BY123" s="52"/>
      <c r="BZ123" s="52"/>
    </row>
    <row r="124" spans="1:78" ht="20.100000000000001" customHeight="1" x14ac:dyDescent="0.2">
      <c r="A124" s="99"/>
      <c r="B124" s="99"/>
      <c r="C124" s="99"/>
      <c r="D124" s="99"/>
      <c r="E124" s="99"/>
      <c r="F124" s="99"/>
      <c r="G124" s="82" t="s">
        <v>116</v>
      </c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4"/>
      <c r="BE124" s="174"/>
      <c r="BF124" s="174"/>
      <c r="BG124" s="174"/>
      <c r="BH124" s="174"/>
      <c r="BI124" s="174"/>
      <c r="BJ124" s="174"/>
      <c r="BK124" s="174"/>
      <c r="BL124" s="174"/>
      <c r="BT124" s="52"/>
      <c r="BU124" s="52"/>
      <c r="BV124" s="52"/>
      <c r="BW124" s="52"/>
      <c r="BX124" s="52"/>
      <c r="BY124" s="52"/>
      <c r="BZ124" s="52"/>
    </row>
    <row r="125" spans="1:78" ht="20.100000000000001" customHeight="1" x14ac:dyDescent="0.2">
      <c r="A125" s="58"/>
      <c r="B125" s="58"/>
      <c r="C125" s="58"/>
      <c r="D125" s="58"/>
      <c r="E125" s="58"/>
      <c r="F125" s="58"/>
      <c r="G125" s="109" t="s">
        <v>55</v>
      </c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20"/>
      <c r="Z125" s="100"/>
      <c r="AA125" s="100"/>
      <c r="AB125" s="100"/>
      <c r="AC125" s="100"/>
      <c r="AD125" s="100"/>
      <c r="AE125" s="160"/>
      <c r="AF125" s="160"/>
      <c r="AG125" s="160"/>
      <c r="AH125" s="160"/>
      <c r="AI125" s="160"/>
      <c r="AJ125" s="160"/>
      <c r="AK125" s="160"/>
      <c r="AL125" s="160"/>
      <c r="AM125" s="160"/>
      <c r="AN125" s="109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T125" s="52"/>
      <c r="BU125" s="52"/>
      <c r="BV125" s="52"/>
      <c r="BW125" s="52"/>
      <c r="BX125" s="52"/>
      <c r="BY125" s="52"/>
      <c r="BZ125" s="52"/>
    </row>
    <row r="126" spans="1:78" ht="20.100000000000001" customHeight="1" x14ac:dyDescent="0.2">
      <c r="A126" s="58"/>
      <c r="B126" s="58"/>
      <c r="C126" s="58"/>
      <c r="D126" s="58"/>
      <c r="E126" s="58"/>
      <c r="F126" s="58"/>
      <c r="G126" s="89" t="s">
        <v>99</v>
      </c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4"/>
      <c r="Z126" s="85" t="s">
        <v>56</v>
      </c>
      <c r="AA126" s="85"/>
      <c r="AB126" s="85"/>
      <c r="AC126" s="85"/>
      <c r="AD126" s="85"/>
      <c r="AE126" s="74" t="s">
        <v>80</v>
      </c>
      <c r="AF126" s="75"/>
      <c r="AG126" s="75"/>
      <c r="AH126" s="75"/>
      <c r="AI126" s="75"/>
      <c r="AJ126" s="75"/>
      <c r="AK126" s="75"/>
      <c r="AL126" s="75"/>
      <c r="AM126" s="75"/>
      <c r="AN126" s="76"/>
      <c r="AO126" s="86"/>
      <c r="AP126" s="86"/>
      <c r="AQ126" s="86"/>
      <c r="AR126" s="86"/>
      <c r="AS126" s="86"/>
      <c r="AT126" s="86"/>
      <c r="AU126" s="86"/>
      <c r="AV126" s="86"/>
      <c r="AW126" s="77">
        <f>AK63</f>
        <v>90000</v>
      </c>
      <c r="AX126" s="77"/>
      <c r="AY126" s="77"/>
      <c r="AZ126" s="77"/>
      <c r="BA126" s="77"/>
      <c r="BB126" s="77"/>
      <c r="BC126" s="77"/>
      <c r="BD126" s="77"/>
      <c r="BE126" s="77">
        <f>AW126</f>
        <v>90000</v>
      </c>
      <c r="BF126" s="77"/>
      <c r="BG126" s="77"/>
      <c r="BH126" s="77"/>
      <c r="BI126" s="77"/>
      <c r="BJ126" s="77"/>
      <c r="BK126" s="77"/>
      <c r="BL126" s="77"/>
      <c r="BT126" s="52"/>
      <c r="BU126" s="52"/>
      <c r="BV126" s="52"/>
      <c r="BW126" s="52"/>
      <c r="BX126" s="52"/>
      <c r="BY126" s="52"/>
      <c r="BZ126" s="52"/>
    </row>
    <row r="127" spans="1:78" ht="20.100000000000001" customHeight="1" x14ac:dyDescent="0.2">
      <c r="A127" s="58"/>
      <c r="B127" s="58"/>
      <c r="C127" s="58"/>
      <c r="D127" s="58"/>
      <c r="E127" s="58"/>
      <c r="F127" s="58"/>
      <c r="G127" s="90" t="s">
        <v>77</v>
      </c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2"/>
      <c r="Z127" s="85"/>
      <c r="AA127" s="85"/>
      <c r="AB127" s="85"/>
      <c r="AC127" s="85"/>
      <c r="AD127" s="85"/>
      <c r="AE127" s="74"/>
      <c r="AF127" s="75"/>
      <c r="AG127" s="75"/>
      <c r="AH127" s="75"/>
      <c r="AI127" s="75"/>
      <c r="AJ127" s="75"/>
      <c r="AK127" s="75"/>
      <c r="AL127" s="75"/>
      <c r="AM127" s="75"/>
      <c r="AN127" s="7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T127" s="52"/>
      <c r="BU127" s="52"/>
      <c r="BV127" s="52"/>
      <c r="BW127" s="52"/>
      <c r="BX127" s="52"/>
      <c r="BY127" s="52"/>
      <c r="BZ127" s="52"/>
    </row>
    <row r="128" spans="1:78" ht="33.75" customHeight="1" x14ac:dyDescent="0.2">
      <c r="A128" s="58"/>
      <c r="B128" s="58"/>
      <c r="C128" s="58"/>
      <c r="D128" s="58"/>
      <c r="E128" s="58"/>
      <c r="F128" s="58"/>
      <c r="G128" s="63" t="s">
        <v>87</v>
      </c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5"/>
      <c r="Z128" s="85" t="s">
        <v>82</v>
      </c>
      <c r="AA128" s="85"/>
      <c r="AB128" s="85"/>
      <c r="AC128" s="85"/>
      <c r="AD128" s="85"/>
      <c r="AE128" s="74" t="s">
        <v>104</v>
      </c>
      <c r="AF128" s="75"/>
      <c r="AG128" s="75"/>
      <c r="AH128" s="75"/>
      <c r="AI128" s="75"/>
      <c r="AJ128" s="75"/>
      <c r="AK128" s="75"/>
      <c r="AL128" s="75"/>
      <c r="AM128" s="75"/>
      <c r="AN128" s="76"/>
      <c r="AO128" s="86"/>
      <c r="AP128" s="86"/>
      <c r="AQ128" s="86"/>
      <c r="AR128" s="86"/>
      <c r="AS128" s="86"/>
      <c r="AT128" s="86"/>
      <c r="AU128" s="86"/>
      <c r="AV128" s="86"/>
      <c r="AW128" s="93">
        <f>1</f>
        <v>1</v>
      </c>
      <c r="AX128" s="93"/>
      <c r="AY128" s="93"/>
      <c r="AZ128" s="93"/>
      <c r="BA128" s="93"/>
      <c r="BB128" s="93"/>
      <c r="BC128" s="93"/>
      <c r="BD128" s="93"/>
      <c r="BE128" s="93">
        <f>AW128</f>
        <v>1</v>
      </c>
      <c r="BF128" s="93"/>
      <c r="BG128" s="93"/>
      <c r="BH128" s="93"/>
      <c r="BI128" s="93"/>
      <c r="BJ128" s="93"/>
      <c r="BK128" s="93"/>
      <c r="BL128" s="93"/>
      <c r="BT128" s="52"/>
      <c r="BU128" s="52"/>
      <c r="BV128" s="52"/>
      <c r="BW128" s="52"/>
      <c r="BX128" s="52"/>
      <c r="BY128" s="52"/>
      <c r="BZ128" s="52"/>
    </row>
    <row r="129" spans="1:78" ht="18.75" hidden="1" customHeight="1" x14ac:dyDescent="0.2">
      <c r="A129" s="58"/>
      <c r="B129" s="58"/>
      <c r="C129" s="58"/>
      <c r="D129" s="58"/>
      <c r="E129" s="58"/>
      <c r="F129" s="58"/>
      <c r="G129" s="90" t="s">
        <v>76</v>
      </c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2"/>
      <c r="Z129" s="74"/>
      <c r="AA129" s="94"/>
      <c r="AB129" s="94"/>
      <c r="AC129" s="94"/>
      <c r="AD129" s="95"/>
      <c r="AE129" s="74"/>
      <c r="AF129" s="94"/>
      <c r="AG129" s="94"/>
      <c r="AH129" s="94"/>
      <c r="AI129" s="94"/>
      <c r="AJ129" s="94"/>
      <c r="AK129" s="94"/>
      <c r="AL129" s="94"/>
      <c r="AM129" s="94"/>
      <c r="AN129" s="95"/>
      <c r="AO129" s="86"/>
      <c r="AP129" s="86"/>
      <c r="AQ129" s="86"/>
      <c r="AR129" s="86"/>
      <c r="AS129" s="86"/>
      <c r="AT129" s="86"/>
      <c r="AU129" s="86"/>
      <c r="AV129" s="86"/>
      <c r="AW129" s="96"/>
      <c r="AX129" s="97"/>
      <c r="AY129" s="97"/>
      <c r="AZ129" s="97"/>
      <c r="BA129" s="97"/>
      <c r="BB129" s="97"/>
      <c r="BC129" s="97"/>
      <c r="BD129" s="98"/>
      <c r="BE129" s="93"/>
      <c r="BF129" s="93"/>
      <c r="BG129" s="93"/>
      <c r="BH129" s="93"/>
      <c r="BI129" s="93"/>
      <c r="BJ129" s="93"/>
      <c r="BK129" s="93"/>
      <c r="BL129" s="93"/>
      <c r="BT129" s="52"/>
      <c r="BU129" s="52"/>
      <c r="BV129" s="52"/>
      <c r="BW129" s="52"/>
      <c r="BX129" s="52"/>
      <c r="BY129" s="52"/>
      <c r="BZ129" s="52"/>
    </row>
    <row r="130" spans="1:78" ht="18" hidden="1" customHeight="1" x14ac:dyDescent="0.2">
      <c r="A130" s="58"/>
      <c r="B130" s="58"/>
      <c r="C130" s="58"/>
      <c r="D130" s="58"/>
      <c r="E130" s="58"/>
      <c r="F130" s="58"/>
      <c r="G130" s="63" t="s">
        <v>88</v>
      </c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5"/>
      <c r="Z130" s="74" t="s">
        <v>56</v>
      </c>
      <c r="AA130" s="94"/>
      <c r="AB130" s="94"/>
      <c r="AC130" s="94"/>
      <c r="AD130" s="95"/>
      <c r="AE130" s="85" t="s">
        <v>71</v>
      </c>
      <c r="AF130" s="99"/>
      <c r="AG130" s="99"/>
      <c r="AH130" s="99"/>
      <c r="AI130" s="99"/>
      <c r="AJ130" s="99"/>
      <c r="AK130" s="99"/>
      <c r="AL130" s="99"/>
      <c r="AM130" s="99"/>
      <c r="AN130" s="99"/>
      <c r="AO130" s="86"/>
      <c r="AP130" s="86"/>
      <c r="AQ130" s="86"/>
      <c r="AR130" s="86"/>
      <c r="AS130" s="86"/>
      <c r="AT130" s="86"/>
      <c r="AU130" s="86"/>
      <c r="AV130" s="86"/>
      <c r="AW130" s="79">
        <v>0</v>
      </c>
      <c r="AX130" s="80"/>
      <c r="AY130" s="80"/>
      <c r="AZ130" s="80"/>
      <c r="BA130" s="80"/>
      <c r="BB130" s="80"/>
      <c r="BC130" s="80"/>
      <c r="BD130" s="81"/>
      <c r="BE130" s="77">
        <f>AW130</f>
        <v>0</v>
      </c>
      <c r="BF130" s="77"/>
      <c r="BG130" s="77"/>
      <c r="BH130" s="77"/>
      <c r="BI130" s="77"/>
      <c r="BJ130" s="77"/>
      <c r="BK130" s="77"/>
      <c r="BL130" s="77"/>
      <c r="BT130" s="52"/>
      <c r="BU130" s="52"/>
      <c r="BV130" s="52"/>
      <c r="BW130" s="52"/>
      <c r="BX130" s="52"/>
      <c r="BY130" s="52"/>
      <c r="BZ130" s="52"/>
    </row>
    <row r="131" spans="1:78" ht="20.100000000000001" customHeight="1" x14ac:dyDescent="0.2">
      <c r="A131" s="58"/>
      <c r="B131" s="58"/>
      <c r="C131" s="58"/>
      <c r="D131" s="58"/>
      <c r="E131" s="58"/>
      <c r="F131" s="58"/>
      <c r="G131" s="124" t="s">
        <v>57</v>
      </c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3"/>
      <c r="Z131" s="74"/>
      <c r="AA131" s="94"/>
      <c r="AB131" s="94"/>
      <c r="AC131" s="94"/>
      <c r="AD131" s="95"/>
      <c r="AE131" s="74"/>
      <c r="AF131" s="94"/>
      <c r="AG131" s="94"/>
      <c r="AH131" s="94"/>
      <c r="AI131" s="94"/>
      <c r="AJ131" s="94"/>
      <c r="AK131" s="94"/>
      <c r="AL131" s="94"/>
      <c r="AM131" s="94"/>
      <c r="AN131" s="95"/>
      <c r="AO131" s="175"/>
      <c r="AP131" s="176"/>
      <c r="AQ131" s="176"/>
      <c r="AR131" s="176"/>
      <c r="AS131" s="176"/>
      <c r="AT131" s="176"/>
      <c r="AU131" s="176"/>
      <c r="AV131" s="177"/>
      <c r="AW131" s="96"/>
      <c r="AX131" s="97"/>
      <c r="AY131" s="97"/>
      <c r="AZ131" s="97"/>
      <c r="BA131" s="97"/>
      <c r="BB131" s="97"/>
      <c r="BC131" s="97"/>
      <c r="BD131" s="98"/>
      <c r="BE131" s="96"/>
      <c r="BF131" s="97"/>
      <c r="BG131" s="97"/>
      <c r="BH131" s="97"/>
      <c r="BI131" s="97"/>
      <c r="BJ131" s="97"/>
      <c r="BK131" s="97"/>
      <c r="BL131" s="98"/>
      <c r="BT131" s="52"/>
      <c r="BU131" s="52"/>
      <c r="BV131" s="52"/>
      <c r="BW131" s="52"/>
      <c r="BX131" s="52"/>
      <c r="BY131" s="52"/>
      <c r="BZ131" s="52"/>
    </row>
    <row r="132" spans="1:78" ht="36" customHeight="1" x14ac:dyDescent="0.2">
      <c r="A132" s="99">
        <v>0</v>
      </c>
      <c r="B132" s="99"/>
      <c r="C132" s="99"/>
      <c r="D132" s="99"/>
      <c r="E132" s="99"/>
      <c r="F132" s="99"/>
      <c r="G132" s="169" t="s">
        <v>70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170"/>
      <c r="X132" s="170"/>
      <c r="Y132" s="170"/>
      <c r="Z132" s="85" t="s">
        <v>58</v>
      </c>
      <c r="AA132" s="85"/>
      <c r="AB132" s="85"/>
      <c r="AC132" s="85"/>
      <c r="AD132" s="85"/>
      <c r="AE132" s="85" t="s">
        <v>71</v>
      </c>
      <c r="AF132" s="99"/>
      <c r="AG132" s="99"/>
      <c r="AH132" s="99"/>
      <c r="AI132" s="99"/>
      <c r="AJ132" s="99"/>
      <c r="AK132" s="99"/>
      <c r="AL132" s="99"/>
      <c r="AM132" s="99"/>
      <c r="AN132" s="99"/>
      <c r="AO132" s="77"/>
      <c r="AP132" s="77"/>
      <c r="AQ132" s="77"/>
      <c r="AR132" s="77"/>
      <c r="AS132" s="77"/>
      <c r="AT132" s="77"/>
      <c r="AU132" s="77"/>
      <c r="AV132" s="77"/>
      <c r="AW132" s="57">
        <f>AW126/55038217.28*100</f>
        <v>0.16352273828590111</v>
      </c>
      <c r="AX132" s="57"/>
      <c r="AY132" s="57"/>
      <c r="AZ132" s="57"/>
      <c r="BA132" s="57"/>
      <c r="BB132" s="57"/>
      <c r="BC132" s="57"/>
      <c r="BD132" s="57"/>
      <c r="BE132" s="77">
        <f>AO132+AW132</f>
        <v>0.16352273828590111</v>
      </c>
      <c r="BF132" s="77"/>
      <c r="BG132" s="77"/>
      <c r="BH132" s="77"/>
      <c r="BI132" s="77"/>
      <c r="BJ132" s="77"/>
      <c r="BK132" s="77"/>
      <c r="BL132" s="77"/>
      <c r="BT132" s="52"/>
      <c r="BU132" s="52"/>
      <c r="BV132" s="52"/>
      <c r="BW132" s="52"/>
      <c r="BX132" s="52"/>
      <c r="BY132" s="52"/>
      <c r="BZ132" s="52"/>
    </row>
    <row r="133" spans="1:78" ht="6.75" customHeight="1" x14ac:dyDescent="0.2">
      <c r="A133" s="32"/>
      <c r="B133" s="32"/>
      <c r="C133" s="32"/>
      <c r="D133" s="32"/>
      <c r="E133" s="32"/>
      <c r="F133" s="32"/>
      <c r="G133" s="50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35"/>
      <c r="AA133" s="35"/>
      <c r="AB133" s="35"/>
      <c r="AC133" s="35"/>
      <c r="AD133" s="35"/>
      <c r="AE133" s="35"/>
      <c r="AF133" s="32"/>
      <c r="AG133" s="32"/>
      <c r="AH133" s="32"/>
      <c r="AI133" s="32"/>
      <c r="AJ133" s="32"/>
      <c r="AK133" s="32"/>
      <c r="AL133" s="32"/>
      <c r="AM133" s="32"/>
      <c r="AN133" s="32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T133" s="52"/>
      <c r="BU133" s="52"/>
      <c r="BV133" s="52"/>
      <c r="BW133" s="52"/>
      <c r="BX133" s="52"/>
      <c r="BY133" s="52"/>
      <c r="BZ133" s="52"/>
    </row>
    <row r="134" spans="1:78" ht="6" customHeight="1" x14ac:dyDescent="0.2">
      <c r="A134" s="32"/>
      <c r="B134" s="32"/>
      <c r="C134" s="32"/>
      <c r="D134" s="32"/>
      <c r="E134" s="32"/>
      <c r="F134" s="32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6"/>
      <c r="AP134" s="36"/>
      <c r="AQ134" s="36"/>
      <c r="AR134" s="36"/>
      <c r="AS134" s="36"/>
      <c r="AT134" s="36"/>
      <c r="AU134" s="36"/>
      <c r="AV134" s="36"/>
      <c r="AW134" s="51"/>
      <c r="AX134" s="51"/>
      <c r="AY134" s="51"/>
      <c r="AZ134" s="51"/>
      <c r="BA134" s="51"/>
      <c r="BB134" s="51"/>
      <c r="BC134" s="51"/>
      <c r="BD134" s="51"/>
      <c r="BE134" s="36"/>
      <c r="BF134" s="36"/>
      <c r="BG134" s="36"/>
      <c r="BH134" s="36"/>
      <c r="BI134" s="36"/>
      <c r="BJ134" s="36"/>
      <c r="BK134" s="36"/>
      <c r="BL134" s="36"/>
      <c r="BT134" s="52"/>
      <c r="BU134" s="52"/>
      <c r="BV134" s="52"/>
      <c r="BW134" s="52"/>
      <c r="BX134" s="52"/>
      <c r="BY134" s="52"/>
      <c r="BZ134" s="52"/>
    </row>
    <row r="135" spans="1:78" ht="36" customHeight="1" x14ac:dyDescent="0.2">
      <c r="A135" s="99" t="s">
        <v>19</v>
      </c>
      <c r="B135" s="99"/>
      <c r="C135" s="99"/>
      <c r="D135" s="99"/>
      <c r="E135" s="99"/>
      <c r="F135" s="99"/>
      <c r="G135" s="99" t="s">
        <v>32</v>
      </c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 t="s">
        <v>2</v>
      </c>
      <c r="AA135" s="99"/>
      <c r="AB135" s="99"/>
      <c r="AC135" s="99"/>
      <c r="AD135" s="99"/>
      <c r="AE135" s="99" t="s">
        <v>1</v>
      </c>
      <c r="AF135" s="99"/>
      <c r="AG135" s="99"/>
      <c r="AH135" s="99"/>
      <c r="AI135" s="99"/>
      <c r="AJ135" s="99"/>
      <c r="AK135" s="99"/>
      <c r="AL135" s="99"/>
      <c r="AM135" s="99"/>
      <c r="AN135" s="99"/>
      <c r="AO135" s="99" t="s">
        <v>20</v>
      </c>
      <c r="AP135" s="99"/>
      <c r="AQ135" s="99"/>
      <c r="AR135" s="99"/>
      <c r="AS135" s="99"/>
      <c r="AT135" s="99"/>
      <c r="AU135" s="99"/>
      <c r="AV135" s="99"/>
      <c r="AW135" s="99" t="s">
        <v>21</v>
      </c>
      <c r="AX135" s="99"/>
      <c r="AY135" s="99"/>
      <c r="AZ135" s="99"/>
      <c r="BA135" s="99"/>
      <c r="BB135" s="99"/>
      <c r="BC135" s="99"/>
      <c r="BD135" s="99"/>
      <c r="BE135" s="99" t="s">
        <v>18</v>
      </c>
      <c r="BF135" s="99"/>
      <c r="BG135" s="99"/>
      <c r="BH135" s="99"/>
      <c r="BI135" s="99"/>
      <c r="BJ135" s="99"/>
      <c r="BK135" s="99"/>
      <c r="BL135" s="99"/>
      <c r="BT135" s="52"/>
      <c r="BU135" s="52"/>
      <c r="BV135" s="52"/>
      <c r="BW135" s="52"/>
      <c r="BX135" s="52"/>
      <c r="BY135" s="52"/>
      <c r="BZ135" s="52"/>
    </row>
    <row r="136" spans="1:78" ht="18" customHeight="1" x14ac:dyDescent="0.2">
      <c r="A136" s="99">
        <v>1</v>
      </c>
      <c r="B136" s="99"/>
      <c r="C136" s="99"/>
      <c r="D136" s="99"/>
      <c r="E136" s="99"/>
      <c r="F136" s="99"/>
      <c r="G136" s="78">
        <v>2</v>
      </c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6"/>
      <c r="Z136" s="99">
        <v>3</v>
      </c>
      <c r="AA136" s="99"/>
      <c r="AB136" s="99"/>
      <c r="AC136" s="99"/>
      <c r="AD136" s="99"/>
      <c r="AE136" s="99">
        <v>4</v>
      </c>
      <c r="AF136" s="99"/>
      <c r="AG136" s="99"/>
      <c r="AH136" s="99"/>
      <c r="AI136" s="99"/>
      <c r="AJ136" s="99"/>
      <c r="AK136" s="99"/>
      <c r="AL136" s="99"/>
      <c r="AM136" s="99"/>
      <c r="AN136" s="99"/>
      <c r="AO136" s="99">
        <v>5</v>
      </c>
      <c r="AP136" s="99"/>
      <c r="AQ136" s="99"/>
      <c r="AR136" s="99"/>
      <c r="AS136" s="99"/>
      <c r="AT136" s="99"/>
      <c r="AU136" s="99"/>
      <c r="AV136" s="99"/>
      <c r="AW136" s="99">
        <v>6</v>
      </c>
      <c r="AX136" s="99"/>
      <c r="AY136" s="99"/>
      <c r="AZ136" s="99"/>
      <c r="BA136" s="99"/>
      <c r="BB136" s="99"/>
      <c r="BC136" s="99"/>
      <c r="BD136" s="99"/>
      <c r="BE136" s="99">
        <v>7</v>
      </c>
      <c r="BF136" s="99"/>
      <c r="BG136" s="99"/>
      <c r="BH136" s="99"/>
      <c r="BI136" s="99"/>
      <c r="BJ136" s="99"/>
      <c r="BK136" s="99"/>
      <c r="BL136" s="99"/>
      <c r="BT136" s="52"/>
      <c r="BU136" s="52"/>
      <c r="BV136" s="52"/>
      <c r="BW136" s="52"/>
      <c r="BX136" s="52"/>
      <c r="BY136" s="52"/>
      <c r="BZ136" s="52"/>
    </row>
    <row r="137" spans="1:78" ht="19.5" customHeight="1" x14ac:dyDescent="0.2">
      <c r="A137" s="99"/>
      <c r="B137" s="99"/>
      <c r="C137" s="99"/>
      <c r="D137" s="99"/>
      <c r="E137" s="99"/>
      <c r="F137" s="99"/>
      <c r="G137" s="82" t="s">
        <v>118</v>
      </c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4"/>
      <c r="BE137" s="174"/>
      <c r="BF137" s="174"/>
      <c r="BG137" s="174"/>
      <c r="BH137" s="174"/>
      <c r="BI137" s="174"/>
      <c r="BJ137" s="174"/>
      <c r="BK137" s="174"/>
      <c r="BL137" s="174"/>
      <c r="BT137" s="52"/>
      <c r="BU137" s="52"/>
      <c r="BV137" s="52"/>
      <c r="BW137" s="52"/>
      <c r="BX137" s="52"/>
      <c r="BY137" s="52"/>
      <c r="BZ137" s="52"/>
    </row>
    <row r="138" spans="1:78" ht="18" customHeight="1" x14ac:dyDescent="0.2">
      <c r="A138" s="58"/>
      <c r="B138" s="58"/>
      <c r="C138" s="58"/>
      <c r="D138" s="58"/>
      <c r="E138" s="58"/>
      <c r="F138" s="58"/>
      <c r="G138" s="109" t="s">
        <v>55</v>
      </c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20"/>
      <c r="Z138" s="100"/>
      <c r="AA138" s="100"/>
      <c r="AB138" s="100"/>
      <c r="AC138" s="100"/>
      <c r="AD138" s="100"/>
      <c r="AE138" s="160"/>
      <c r="AF138" s="160"/>
      <c r="AG138" s="160"/>
      <c r="AH138" s="160"/>
      <c r="AI138" s="160"/>
      <c r="AJ138" s="160"/>
      <c r="AK138" s="160"/>
      <c r="AL138" s="160"/>
      <c r="AM138" s="160"/>
      <c r="AN138" s="109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T138" s="52"/>
      <c r="BU138" s="52"/>
      <c r="BV138" s="52"/>
      <c r="BW138" s="52"/>
      <c r="BX138" s="52"/>
      <c r="BY138" s="52"/>
      <c r="BZ138" s="52"/>
    </row>
    <row r="139" spans="1:78" ht="24" customHeight="1" x14ac:dyDescent="0.2">
      <c r="A139" s="99"/>
      <c r="B139" s="99"/>
      <c r="C139" s="99"/>
      <c r="D139" s="99"/>
      <c r="E139" s="99"/>
      <c r="F139" s="99"/>
      <c r="G139" s="116" t="s">
        <v>103</v>
      </c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8"/>
      <c r="Z139" s="85" t="s">
        <v>56</v>
      </c>
      <c r="AA139" s="85"/>
      <c r="AB139" s="85"/>
      <c r="AC139" s="85"/>
      <c r="AD139" s="85"/>
      <c r="AE139" s="74" t="s">
        <v>80</v>
      </c>
      <c r="AF139" s="75"/>
      <c r="AG139" s="75"/>
      <c r="AH139" s="75"/>
      <c r="AI139" s="75"/>
      <c r="AJ139" s="75"/>
      <c r="AK139" s="75"/>
      <c r="AL139" s="75"/>
      <c r="AM139" s="75"/>
      <c r="AN139" s="76"/>
      <c r="AO139" s="77"/>
      <c r="AP139" s="77"/>
      <c r="AQ139" s="77"/>
      <c r="AR139" s="77"/>
      <c r="AS139" s="77"/>
      <c r="AT139" s="77"/>
      <c r="AU139" s="77"/>
      <c r="AV139" s="77"/>
      <c r="AW139" s="77">
        <f>AK64</f>
        <v>150000</v>
      </c>
      <c r="AX139" s="77"/>
      <c r="AY139" s="77"/>
      <c r="AZ139" s="77"/>
      <c r="BA139" s="77"/>
      <c r="BB139" s="77"/>
      <c r="BC139" s="77"/>
      <c r="BD139" s="77"/>
      <c r="BE139" s="77">
        <f>AO139+AW139</f>
        <v>150000</v>
      </c>
      <c r="BF139" s="77"/>
      <c r="BG139" s="77"/>
      <c r="BH139" s="77"/>
      <c r="BI139" s="77"/>
      <c r="BJ139" s="77"/>
      <c r="BK139" s="77"/>
      <c r="BL139" s="77"/>
      <c r="BT139" s="52"/>
      <c r="BU139" s="52"/>
      <c r="BV139" s="52"/>
      <c r="BW139" s="52"/>
      <c r="BX139" s="52"/>
      <c r="BY139" s="52"/>
      <c r="BZ139" s="52"/>
    </row>
    <row r="140" spans="1:78" ht="18" customHeight="1" x14ac:dyDescent="0.2">
      <c r="A140" s="58"/>
      <c r="B140" s="58"/>
      <c r="C140" s="58"/>
      <c r="D140" s="58"/>
      <c r="E140" s="58"/>
      <c r="F140" s="58"/>
      <c r="G140" s="90" t="s">
        <v>77</v>
      </c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2"/>
      <c r="Z140" s="85"/>
      <c r="AA140" s="85"/>
      <c r="AB140" s="85"/>
      <c r="AC140" s="85"/>
      <c r="AD140" s="85"/>
      <c r="AE140" s="74"/>
      <c r="AF140" s="75"/>
      <c r="AG140" s="75"/>
      <c r="AH140" s="75"/>
      <c r="AI140" s="75"/>
      <c r="AJ140" s="75"/>
      <c r="AK140" s="75"/>
      <c r="AL140" s="75"/>
      <c r="AM140" s="75"/>
      <c r="AN140" s="7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T140" s="52"/>
      <c r="BU140" s="52"/>
      <c r="BV140" s="52"/>
      <c r="BW140" s="52"/>
      <c r="BX140" s="52"/>
      <c r="BY140" s="52"/>
      <c r="BZ140" s="52"/>
    </row>
    <row r="141" spans="1:78" ht="39.75" customHeight="1" x14ac:dyDescent="0.2">
      <c r="A141" s="58"/>
      <c r="B141" s="58"/>
      <c r="C141" s="58"/>
      <c r="D141" s="58"/>
      <c r="E141" s="58"/>
      <c r="F141" s="58"/>
      <c r="G141" s="63" t="s">
        <v>105</v>
      </c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5"/>
      <c r="Z141" s="85" t="s">
        <v>82</v>
      </c>
      <c r="AA141" s="85"/>
      <c r="AB141" s="85"/>
      <c r="AC141" s="85"/>
      <c r="AD141" s="85"/>
      <c r="AE141" s="74" t="s">
        <v>86</v>
      </c>
      <c r="AF141" s="75"/>
      <c r="AG141" s="75"/>
      <c r="AH141" s="75"/>
      <c r="AI141" s="75"/>
      <c r="AJ141" s="75"/>
      <c r="AK141" s="75"/>
      <c r="AL141" s="75"/>
      <c r="AM141" s="75"/>
      <c r="AN141" s="76"/>
      <c r="AO141" s="86"/>
      <c r="AP141" s="86"/>
      <c r="AQ141" s="86"/>
      <c r="AR141" s="86"/>
      <c r="AS141" s="86"/>
      <c r="AT141" s="86"/>
      <c r="AU141" s="86"/>
      <c r="AV141" s="86"/>
      <c r="AW141" s="93">
        <v>3</v>
      </c>
      <c r="AX141" s="93"/>
      <c r="AY141" s="93"/>
      <c r="AZ141" s="93"/>
      <c r="BA141" s="93"/>
      <c r="BB141" s="93"/>
      <c r="BC141" s="93"/>
      <c r="BD141" s="93"/>
      <c r="BE141" s="93">
        <f>AW141</f>
        <v>3</v>
      </c>
      <c r="BF141" s="93"/>
      <c r="BG141" s="93"/>
      <c r="BH141" s="93"/>
      <c r="BI141" s="93"/>
      <c r="BJ141" s="93"/>
      <c r="BK141" s="93"/>
      <c r="BL141" s="93"/>
      <c r="BT141" s="52"/>
      <c r="BU141" s="52"/>
      <c r="BV141" s="52"/>
      <c r="BW141" s="52"/>
      <c r="BX141" s="52"/>
      <c r="BY141" s="52"/>
      <c r="BZ141" s="52"/>
    </row>
    <row r="142" spans="1:78" ht="18" customHeight="1" x14ac:dyDescent="0.2">
      <c r="A142" s="58"/>
      <c r="B142" s="58"/>
      <c r="C142" s="58"/>
      <c r="D142" s="58"/>
      <c r="E142" s="58"/>
      <c r="F142" s="58"/>
      <c r="G142" s="90" t="s">
        <v>110</v>
      </c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2"/>
      <c r="Z142" s="74"/>
      <c r="AA142" s="94"/>
      <c r="AB142" s="94"/>
      <c r="AC142" s="94"/>
      <c r="AD142" s="95"/>
      <c r="AE142" s="74"/>
      <c r="AF142" s="75"/>
      <c r="AG142" s="75"/>
      <c r="AH142" s="75"/>
      <c r="AI142" s="75"/>
      <c r="AJ142" s="75"/>
      <c r="AK142" s="75"/>
      <c r="AL142" s="75"/>
      <c r="AM142" s="75"/>
      <c r="AN142" s="76"/>
      <c r="AO142" s="86"/>
      <c r="AP142" s="86"/>
      <c r="AQ142" s="86"/>
      <c r="AR142" s="86"/>
      <c r="AS142" s="86"/>
      <c r="AT142" s="86"/>
      <c r="AU142" s="86"/>
      <c r="AV142" s="86"/>
      <c r="AW142" s="93"/>
      <c r="AX142" s="93"/>
      <c r="AY142" s="93"/>
      <c r="AZ142" s="93"/>
      <c r="BA142" s="93"/>
      <c r="BB142" s="93"/>
      <c r="BC142" s="93"/>
      <c r="BD142" s="93"/>
      <c r="BE142" s="93"/>
      <c r="BF142" s="93"/>
      <c r="BG142" s="93"/>
      <c r="BH142" s="93"/>
      <c r="BI142" s="93"/>
      <c r="BJ142" s="93"/>
      <c r="BK142" s="93"/>
      <c r="BL142" s="93"/>
      <c r="BT142" s="52"/>
      <c r="BU142" s="52"/>
      <c r="BV142" s="52"/>
      <c r="BW142" s="52"/>
      <c r="BX142" s="52"/>
      <c r="BY142" s="52"/>
      <c r="BZ142" s="52"/>
    </row>
    <row r="143" spans="1:78" ht="35.25" customHeight="1" x14ac:dyDescent="0.2">
      <c r="A143" s="58"/>
      <c r="B143" s="58"/>
      <c r="C143" s="58"/>
      <c r="D143" s="58"/>
      <c r="E143" s="58"/>
      <c r="F143" s="58"/>
      <c r="G143" s="63" t="s">
        <v>106</v>
      </c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5"/>
      <c r="Z143" s="85" t="s">
        <v>56</v>
      </c>
      <c r="AA143" s="85"/>
      <c r="AB143" s="85"/>
      <c r="AC143" s="85"/>
      <c r="AD143" s="85"/>
      <c r="AE143" s="85" t="s">
        <v>71</v>
      </c>
      <c r="AF143" s="99"/>
      <c r="AG143" s="99"/>
      <c r="AH143" s="99"/>
      <c r="AI143" s="99"/>
      <c r="AJ143" s="99"/>
      <c r="AK143" s="99"/>
      <c r="AL143" s="99"/>
      <c r="AM143" s="99"/>
      <c r="AN143" s="99"/>
      <c r="AO143" s="86"/>
      <c r="AP143" s="86"/>
      <c r="AQ143" s="86"/>
      <c r="AR143" s="86"/>
      <c r="AS143" s="86"/>
      <c r="AT143" s="86"/>
      <c r="AU143" s="86"/>
      <c r="AV143" s="86"/>
      <c r="AW143" s="77">
        <f>AW139/AW141</f>
        <v>50000</v>
      </c>
      <c r="AX143" s="77"/>
      <c r="AY143" s="77"/>
      <c r="AZ143" s="77"/>
      <c r="BA143" s="77"/>
      <c r="BB143" s="77"/>
      <c r="BC143" s="77"/>
      <c r="BD143" s="77"/>
      <c r="BE143" s="77">
        <f>AW143</f>
        <v>50000</v>
      </c>
      <c r="BF143" s="77"/>
      <c r="BG143" s="77"/>
      <c r="BH143" s="77"/>
      <c r="BI143" s="77"/>
      <c r="BJ143" s="77"/>
      <c r="BK143" s="77"/>
      <c r="BL143" s="77"/>
      <c r="BT143" s="52"/>
      <c r="BU143" s="52"/>
      <c r="BV143" s="52"/>
      <c r="BW143" s="52"/>
      <c r="BX143" s="52"/>
      <c r="BY143" s="52"/>
      <c r="BZ143" s="52"/>
    </row>
    <row r="144" spans="1:78" ht="18" customHeight="1" x14ac:dyDescent="0.2">
      <c r="A144" s="58"/>
      <c r="B144" s="58"/>
      <c r="C144" s="58"/>
      <c r="D144" s="58"/>
      <c r="E144" s="58"/>
      <c r="F144" s="58"/>
      <c r="G144" s="124" t="s">
        <v>57</v>
      </c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3"/>
      <c r="Z144" s="74"/>
      <c r="AA144" s="94"/>
      <c r="AB144" s="94"/>
      <c r="AC144" s="94"/>
      <c r="AD144" s="95"/>
      <c r="AE144" s="74"/>
      <c r="AF144" s="94"/>
      <c r="AG144" s="94"/>
      <c r="AH144" s="94"/>
      <c r="AI144" s="94"/>
      <c r="AJ144" s="94"/>
      <c r="AK144" s="94"/>
      <c r="AL144" s="94"/>
      <c r="AM144" s="94"/>
      <c r="AN144" s="95"/>
      <c r="AO144" s="175"/>
      <c r="AP144" s="176"/>
      <c r="AQ144" s="176"/>
      <c r="AR144" s="176"/>
      <c r="AS144" s="176"/>
      <c r="AT144" s="176"/>
      <c r="AU144" s="176"/>
      <c r="AV144" s="177"/>
      <c r="AW144" s="96"/>
      <c r="AX144" s="97"/>
      <c r="AY144" s="97"/>
      <c r="AZ144" s="97"/>
      <c r="BA144" s="97"/>
      <c r="BB144" s="97"/>
      <c r="BC144" s="97"/>
      <c r="BD144" s="98"/>
      <c r="BE144" s="96"/>
      <c r="BF144" s="97"/>
      <c r="BG144" s="97"/>
      <c r="BH144" s="97"/>
      <c r="BI144" s="97"/>
      <c r="BJ144" s="97"/>
      <c r="BK144" s="97"/>
      <c r="BL144" s="98"/>
      <c r="BT144" s="52"/>
      <c r="BU144" s="52"/>
      <c r="BV144" s="52"/>
      <c r="BW144" s="52"/>
      <c r="BX144" s="52"/>
      <c r="BY144" s="52"/>
      <c r="BZ144" s="52"/>
    </row>
    <row r="145" spans="1:78" ht="50.25" hidden="1" customHeight="1" x14ac:dyDescent="0.2">
      <c r="A145" s="58"/>
      <c r="B145" s="58"/>
      <c r="C145" s="58"/>
      <c r="D145" s="58"/>
      <c r="E145" s="58"/>
      <c r="F145" s="58"/>
      <c r="G145" s="116" t="s">
        <v>107</v>
      </c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8"/>
      <c r="Z145" s="85" t="s">
        <v>58</v>
      </c>
      <c r="AA145" s="85"/>
      <c r="AB145" s="85"/>
      <c r="AC145" s="85"/>
      <c r="AD145" s="85"/>
      <c r="AE145" s="85" t="s">
        <v>71</v>
      </c>
      <c r="AF145" s="99"/>
      <c r="AG145" s="99"/>
      <c r="AH145" s="99"/>
      <c r="AI145" s="99"/>
      <c r="AJ145" s="99"/>
      <c r="AK145" s="99"/>
      <c r="AL145" s="99"/>
      <c r="AM145" s="99"/>
      <c r="AN145" s="99"/>
      <c r="AO145" s="175"/>
      <c r="AP145" s="176"/>
      <c r="AQ145" s="176"/>
      <c r="AR145" s="176"/>
      <c r="AS145" s="176"/>
      <c r="AT145" s="176"/>
      <c r="AU145" s="176"/>
      <c r="AV145" s="177"/>
      <c r="AW145" s="79">
        <f>50000/2080000*100</f>
        <v>2.4038461538461542</v>
      </c>
      <c r="AX145" s="80"/>
      <c r="AY145" s="80"/>
      <c r="AZ145" s="80"/>
      <c r="BA145" s="80"/>
      <c r="BB145" s="80"/>
      <c r="BC145" s="80"/>
      <c r="BD145" s="81"/>
      <c r="BE145" s="77">
        <f>AW145</f>
        <v>2.4038461538461542</v>
      </c>
      <c r="BF145" s="77"/>
      <c r="BG145" s="77"/>
      <c r="BH145" s="77"/>
      <c r="BI145" s="77"/>
      <c r="BJ145" s="77"/>
      <c r="BK145" s="77"/>
      <c r="BL145" s="77"/>
      <c r="BT145" s="52"/>
      <c r="BU145" s="52"/>
      <c r="BV145" s="52"/>
      <c r="BW145" s="52"/>
      <c r="BX145" s="52"/>
      <c r="BY145" s="52"/>
      <c r="BZ145" s="52"/>
    </row>
    <row r="146" spans="1:78" ht="48.75" hidden="1" customHeight="1" x14ac:dyDescent="0.2">
      <c r="A146" s="58"/>
      <c r="B146" s="58"/>
      <c r="C146" s="58"/>
      <c r="D146" s="58"/>
      <c r="E146" s="58"/>
      <c r="F146" s="58"/>
      <c r="G146" s="116" t="s">
        <v>108</v>
      </c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8"/>
      <c r="Z146" s="85" t="s">
        <v>58</v>
      </c>
      <c r="AA146" s="85"/>
      <c r="AB146" s="85"/>
      <c r="AC146" s="85"/>
      <c r="AD146" s="85"/>
      <c r="AE146" s="85" t="s">
        <v>71</v>
      </c>
      <c r="AF146" s="99"/>
      <c r="AG146" s="99"/>
      <c r="AH146" s="99"/>
      <c r="AI146" s="99"/>
      <c r="AJ146" s="99"/>
      <c r="AK146" s="99"/>
      <c r="AL146" s="99"/>
      <c r="AM146" s="99"/>
      <c r="AN146" s="99"/>
      <c r="AO146" s="175"/>
      <c r="AP146" s="176"/>
      <c r="AQ146" s="176"/>
      <c r="AR146" s="176"/>
      <c r="AS146" s="176"/>
      <c r="AT146" s="176"/>
      <c r="AU146" s="176"/>
      <c r="AV146" s="177"/>
      <c r="AW146" s="79">
        <f>50000/2100000*100</f>
        <v>2.3809523809523809</v>
      </c>
      <c r="AX146" s="80"/>
      <c r="AY146" s="80"/>
      <c r="AZ146" s="80"/>
      <c r="BA146" s="80"/>
      <c r="BB146" s="80"/>
      <c r="BC146" s="80"/>
      <c r="BD146" s="81"/>
      <c r="BE146" s="77">
        <f>AW146</f>
        <v>2.3809523809523809</v>
      </c>
      <c r="BF146" s="77"/>
      <c r="BG146" s="77"/>
      <c r="BH146" s="77"/>
      <c r="BI146" s="77"/>
      <c r="BJ146" s="77"/>
      <c r="BK146" s="77"/>
      <c r="BL146" s="77"/>
      <c r="BT146" s="52"/>
      <c r="BU146" s="52"/>
      <c r="BV146" s="52"/>
      <c r="BW146" s="52"/>
      <c r="BX146" s="52"/>
      <c r="BY146" s="52"/>
      <c r="BZ146" s="52"/>
    </row>
    <row r="147" spans="1:78" ht="48.75" hidden="1" customHeight="1" x14ac:dyDescent="0.2">
      <c r="A147" s="58"/>
      <c r="B147" s="58"/>
      <c r="C147" s="58"/>
      <c r="D147" s="58"/>
      <c r="E147" s="58"/>
      <c r="F147" s="58"/>
      <c r="G147" s="116" t="s">
        <v>109</v>
      </c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8"/>
      <c r="Z147" s="85" t="s">
        <v>58</v>
      </c>
      <c r="AA147" s="85"/>
      <c r="AB147" s="85"/>
      <c r="AC147" s="85"/>
      <c r="AD147" s="85"/>
      <c r="AE147" s="85" t="s">
        <v>71</v>
      </c>
      <c r="AF147" s="99"/>
      <c r="AG147" s="99"/>
      <c r="AH147" s="99"/>
      <c r="AI147" s="99"/>
      <c r="AJ147" s="99"/>
      <c r="AK147" s="99"/>
      <c r="AL147" s="99"/>
      <c r="AM147" s="99"/>
      <c r="AN147" s="99"/>
      <c r="AO147" s="175"/>
      <c r="AP147" s="176"/>
      <c r="AQ147" s="176"/>
      <c r="AR147" s="176"/>
      <c r="AS147" s="176"/>
      <c r="AT147" s="176"/>
      <c r="AU147" s="176"/>
      <c r="AV147" s="177"/>
      <c r="AW147" s="79">
        <f>50000/2630000*100</f>
        <v>1.9011406844106464</v>
      </c>
      <c r="AX147" s="80"/>
      <c r="AY147" s="80"/>
      <c r="AZ147" s="80"/>
      <c r="BA147" s="80"/>
      <c r="BB147" s="80"/>
      <c r="BC147" s="80"/>
      <c r="BD147" s="81"/>
      <c r="BE147" s="77">
        <f>AW147</f>
        <v>1.9011406844106464</v>
      </c>
      <c r="BF147" s="77"/>
      <c r="BG147" s="77"/>
      <c r="BH147" s="77"/>
      <c r="BI147" s="77"/>
      <c r="BJ147" s="77"/>
      <c r="BK147" s="77"/>
      <c r="BL147" s="77"/>
      <c r="BT147" s="52"/>
      <c r="BU147" s="52"/>
      <c r="BV147" s="52"/>
      <c r="BW147" s="52"/>
      <c r="BX147" s="52"/>
      <c r="BY147" s="52"/>
      <c r="BZ147" s="52"/>
    </row>
    <row r="148" spans="1:78" ht="33.75" customHeight="1" x14ac:dyDescent="0.2">
      <c r="A148" s="99">
        <v>0</v>
      </c>
      <c r="B148" s="99"/>
      <c r="C148" s="99"/>
      <c r="D148" s="99"/>
      <c r="E148" s="99"/>
      <c r="F148" s="99"/>
      <c r="G148" s="169" t="s">
        <v>70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70"/>
      <c r="U148" s="170"/>
      <c r="V148" s="170"/>
      <c r="W148" s="170"/>
      <c r="X148" s="170"/>
      <c r="Y148" s="170"/>
      <c r="Z148" s="85" t="s">
        <v>58</v>
      </c>
      <c r="AA148" s="85"/>
      <c r="AB148" s="85"/>
      <c r="AC148" s="85"/>
      <c r="AD148" s="85"/>
      <c r="AE148" s="85" t="s">
        <v>71</v>
      </c>
      <c r="AF148" s="99"/>
      <c r="AG148" s="99"/>
      <c r="AH148" s="99"/>
      <c r="AI148" s="99"/>
      <c r="AJ148" s="99"/>
      <c r="AK148" s="99"/>
      <c r="AL148" s="99"/>
      <c r="AM148" s="99"/>
      <c r="AN148" s="99"/>
      <c r="AO148" s="77"/>
      <c r="AP148" s="77"/>
      <c r="AQ148" s="77"/>
      <c r="AR148" s="77"/>
      <c r="AS148" s="77"/>
      <c r="AT148" s="77"/>
      <c r="AU148" s="77"/>
      <c r="AV148" s="77"/>
      <c r="AW148" s="57">
        <f>AW139/151003162.73*100</f>
        <v>9.933566773578531E-2</v>
      </c>
      <c r="AX148" s="57"/>
      <c r="AY148" s="57"/>
      <c r="AZ148" s="57"/>
      <c r="BA148" s="57"/>
      <c r="BB148" s="57"/>
      <c r="BC148" s="57"/>
      <c r="BD148" s="57"/>
      <c r="BE148" s="77">
        <f>AO148+AW148</f>
        <v>9.933566773578531E-2</v>
      </c>
      <c r="BF148" s="77"/>
      <c r="BG148" s="77"/>
      <c r="BH148" s="77"/>
      <c r="BI148" s="77"/>
      <c r="BJ148" s="77"/>
      <c r="BK148" s="77"/>
      <c r="BL148" s="77"/>
      <c r="BT148" s="52"/>
      <c r="BU148" s="52"/>
      <c r="BV148" s="52"/>
      <c r="BW148" s="52"/>
      <c r="BX148" s="52"/>
      <c r="BY148" s="52"/>
      <c r="BZ148" s="52"/>
    </row>
    <row r="149" spans="1:78" ht="27.75" customHeight="1" x14ac:dyDescent="0.2">
      <c r="A149" s="32"/>
      <c r="B149" s="32"/>
      <c r="C149" s="32"/>
      <c r="D149" s="32"/>
      <c r="E149" s="32"/>
      <c r="F149" s="32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6"/>
      <c r="AP149" s="36"/>
      <c r="AQ149" s="36"/>
      <c r="AR149" s="36"/>
      <c r="AS149" s="36"/>
      <c r="AT149" s="36"/>
      <c r="AU149" s="36"/>
      <c r="AV149" s="36"/>
      <c r="AW149" s="51"/>
      <c r="AX149" s="51"/>
      <c r="AY149" s="51"/>
      <c r="AZ149" s="51"/>
      <c r="BA149" s="51"/>
      <c r="BB149" s="51"/>
      <c r="BC149" s="51"/>
      <c r="BD149" s="51"/>
      <c r="BE149" s="36"/>
      <c r="BF149" s="36"/>
      <c r="BG149" s="36"/>
      <c r="BH149" s="36"/>
      <c r="BI149" s="36"/>
      <c r="BJ149" s="36"/>
      <c r="BK149" s="36"/>
      <c r="BL149" s="36"/>
      <c r="BT149" s="52"/>
      <c r="BU149" s="52"/>
      <c r="BV149" s="52"/>
      <c r="BW149" s="52"/>
      <c r="BX149" s="52"/>
      <c r="BY149" s="52"/>
      <c r="BZ149" s="52"/>
    </row>
    <row r="150" spans="1:78" ht="43.5" customHeight="1" x14ac:dyDescent="0.25">
      <c r="A150" s="150" t="s">
        <v>119</v>
      </c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31"/>
      <c r="X150" s="131"/>
      <c r="Y150" s="131"/>
      <c r="Z150" s="131"/>
      <c r="AA150" s="131"/>
      <c r="AB150" s="131"/>
      <c r="AC150" s="131"/>
      <c r="AD150" s="131"/>
      <c r="AE150" s="131"/>
      <c r="AF150" s="131"/>
      <c r="AG150" s="131"/>
      <c r="AH150" s="131"/>
      <c r="AI150" s="131"/>
      <c r="AJ150" s="131"/>
      <c r="AK150" s="131"/>
      <c r="AL150" s="131"/>
      <c r="AM150" s="131"/>
      <c r="AN150" s="6"/>
      <c r="AO150" s="156" t="s">
        <v>120</v>
      </c>
      <c r="AP150" s="156"/>
      <c r="AQ150" s="156"/>
      <c r="AR150" s="156"/>
      <c r="AS150" s="156"/>
      <c r="AT150" s="156"/>
      <c r="AU150" s="156"/>
      <c r="AV150" s="156"/>
      <c r="AW150" s="156"/>
      <c r="AX150" s="156"/>
      <c r="AY150" s="156"/>
      <c r="AZ150" s="156"/>
      <c r="BA150" s="156"/>
      <c r="BB150" s="156"/>
      <c r="BC150" s="156"/>
      <c r="BD150" s="156"/>
      <c r="BE150" s="156"/>
      <c r="BF150" s="156"/>
      <c r="BG150" s="156"/>
      <c r="BH150" s="37"/>
      <c r="BI150" s="37"/>
      <c r="BJ150" s="37"/>
      <c r="BK150" s="37"/>
      <c r="BL150" s="37"/>
    </row>
    <row r="151" spans="1:78" ht="15" customHeight="1" x14ac:dyDescent="0.2">
      <c r="W151" s="149" t="s">
        <v>5</v>
      </c>
      <c r="X151" s="149"/>
      <c r="Y151" s="149"/>
      <c r="Z151" s="149"/>
      <c r="AA151" s="149"/>
      <c r="AB151" s="149"/>
      <c r="AC151" s="149"/>
      <c r="AD151" s="149"/>
      <c r="AE151" s="149"/>
      <c r="AF151" s="149"/>
      <c r="AG151" s="149"/>
      <c r="AH151" s="149"/>
      <c r="AI151" s="149"/>
      <c r="AJ151" s="149"/>
      <c r="AK151" s="149"/>
      <c r="AL151" s="149"/>
      <c r="AM151" s="149"/>
      <c r="AO151" s="149" t="s">
        <v>39</v>
      </c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</row>
    <row r="152" spans="1:78" ht="15.75" customHeight="1" x14ac:dyDescent="0.2">
      <c r="A152" s="155" t="s">
        <v>3</v>
      </c>
      <c r="B152" s="155"/>
      <c r="C152" s="155"/>
      <c r="D152" s="155"/>
      <c r="E152" s="155"/>
      <c r="F152" s="155"/>
    </row>
    <row r="153" spans="1:78" ht="19.5" customHeight="1" x14ac:dyDescent="0.2">
      <c r="A153" s="154" t="s">
        <v>60</v>
      </c>
      <c r="B153" s="154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</row>
    <row r="154" spans="1:78" x14ac:dyDescent="0.2">
      <c r="A154" s="41" t="s">
        <v>35</v>
      </c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</row>
    <row r="155" spans="1:78" ht="6" customHeight="1" x14ac:dyDescent="0.2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</row>
    <row r="156" spans="1:78" ht="15.75" customHeight="1" x14ac:dyDescent="0.2">
      <c r="A156" s="158" t="s">
        <v>61</v>
      </c>
      <c r="B156" s="158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59"/>
      <c r="AI156" s="159"/>
      <c r="AJ156" s="159"/>
      <c r="AK156" s="159"/>
      <c r="AL156" s="159"/>
      <c r="AM156" s="159"/>
      <c r="AN156" s="3"/>
      <c r="AO156" s="131" t="s">
        <v>73</v>
      </c>
      <c r="AP156" s="131"/>
      <c r="AQ156" s="131"/>
      <c r="AR156" s="131"/>
      <c r="AS156" s="131"/>
      <c r="AT156" s="131"/>
      <c r="AU156" s="131"/>
      <c r="AV156" s="131"/>
      <c r="AW156" s="131"/>
      <c r="AX156" s="131"/>
      <c r="AY156" s="131"/>
      <c r="AZ156" s="131"/>
      <c r="BA156" s="131"/>
      <c r="BB156" s="131"/>
      <c r="BC156" s="131"/>
      <c r="BD156" s="131"/>
      <c r="BE156" s="131"/>
      <c r="BF156" s="131"/>
      <c r="BG156" s="131"/>
    </row>
    <row r="157" spans="1:78" ht="15" customHeight="1" x14ac:dyDescent="0.2">
      <c r="W157" s="153" t="s">
        <v>5</v>
      </c>
      <c r="X157" s="153"/>
      <c r="Y157" s="153"/>
      <c r="Z157" s="153"/>
      <c r="AA157" s="153"/>
      <c r="AB157" s="153"/>
      <c r="AC157" s="153"/>
      <c r="AD157" s="153"/>
      <c r="AE157" s="153"/>
      <c r="AF157" s="153"/>
      <c r="AG157" s="153"/>
      <c r="AH157" s="153"/>
      <c r="AI157" s="153"/>
      <c r="AJ157" s="153"/>
      <c r="AK157" s="153"/>
      <c r="AL157" s="153"/>
      <c r="AM157" s="153"/>
      <c r="AN157" s="40"/>
      <c r="AO157" s="153" t="s">
        <v>39</v>
      </c>
      <c r="AP157" s="153"/>
      <c r="AQ157" s="153"/>
      <c r="AR157" s="153"/>
      <c r="AS157" s="153"/>
      <c r="AT157" s="153"/>
      <c r="AU157" s="153"/>
      <c r="AV157" s="153"/>
      <c r="AW157" s="153"/>
      <c r="AX157" s="153"/>
      <c r="AY157" s="153"/>
      <c r="AZ157" s="153"/>
      <c r="BA157" s="153"/>
      <c r="BB157" s="153"/>
      <c r="BC157" s="153"/>
      <c r="BD157" s="153"/>
      <c r="BE157" s="153"/>
      <c r="BF157" s="153"/>
      <c r="BG157" s="153"/>
    </row>
    <row r="158" spans="1:78" ht="17.25" customHeight="1" x14ac:dyDescent="0.2">
      <c r="A158" s="157">
        <f>AO7</f>
        <v>44855</v>
      </c>
      <c r="B158" s="157"/>
      <c r="C158" s="157"/>
      <c r="D158" s="157"/>
      <c r="E158" s="157"/>
      <c r="F158" s="157"/>
      <c r="G158" s="157"/>
      <c r="H158" s="157"/>
    </row>
    <row r="159" spans="1:78" ht="14.25" customHeight="1" x14ac:dyDescent="0.2">
      <c r="A159" s="149" t="s">
        <v>33</v>
      </c>
      <c r="B159" s="149"/>
      <c r="C159" s="149"/>
      <c r="D159" s="149"/>
      <c r="E159" s="149"/>
      <c r="F159" s="149"/>
      <c r="G159" s="149"/>
      <c r="H159" s="149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1:78" ht="15" customHeight="1" x14ac:dyDescent="0.2">
      <c r="A160" s="1" t="s">
        <v>34</v>
      </c>
    </row>
  </sheetData>
  <mergeCells count="650">
    <mergeCell ref="BE113:BL113"/>
    <mergeCell ref="BE114:BL114"/>
    <mergeCell ref="A119:F119"/>
    <mergeCell ref="Z119:AD119"/>
    <mergeCell ref="AE119:AN119"/>
    <mergeCell ref="AO119:AV119"/>
    <mergeCell ref="AW119:BD119"/>
    <mergeCell ref="BE119:BL119"/>
    <mergeCell ref="G119:Y119"/>
    <mergeCell ref="AE113:AN113"/>
    <mergeCell ref="AO113:AV113"/>
    <mergeCell ref="AO114:AV114"/>
    <mergeCell ref="AW113:BD113"/>
    <mergeCell ref="AW114:BD114"/>
    <mergeCell ref="A113:F113"/>
    <mergeCell ref="A114:F114"/>
    <mergeCell ref="G113:Y113"/>
    <mergeCell ref="G114:Y114"/>
    <mergeCell ref="Z113:AD113"/>
    <mergeCell ref="Z114:AD114"/>
    <mergeCell ref="AW100:BD100"/>
    <mergeCell ref="BE99:BL99"/>
    <mergeCell ref="BE100:BL100"/>
    <mergeCell ref="BE112:BL112"/>
    <mergeCell ref="BE103:BL103"/>
    <mergeCell ref="AE101:AN101"/>
    <mergeCell ref="AE107:AN107"/>
    <mergeCell ref="AO106:AV106"/>
    <mergeCell ref="AO107:AV107"/>
    <mergeCell ref="AW106:BD106"/>
    <mergeCell ref="G102:Y102"/>
    <mergeCell ref="Z101:AD101"/>
    <mergeCell ref="Z102:AD102"/>
    <mergeCell ref="AO110:AV110"/>
    <mergeCell ref="AE114:AN114"/>
    <mergeCell ref="BE106:BL106"/>
    <mergeCell ref="BE107:BL107"/>
    <mergeCell ref="AW107:BD107"/>
    <mergeCell ref="Z107:AD107"/>
    <mergeCell ref="AE106:AN106"/>
    <mergeCell ref="Z98:AD98"/>
    <mergeCell ref="AE98:AN98"/>
    <mergeCell ref="AO98:AV98"/>
    <mergeCell ref="Z94:AD94"/>
    <mergeCell ref="A106:F106"/>
    <mergeCell ref="A107:F107"/>
    <mergeCell ref="G106:Y106"/>
    <mergeCell ref="G107:Y107"/>
    <mergeCell ref="Z106:AD106"/>
    <mergeCell ref="A100:F100"/>
    <mergeCell ref="AS58:AZ58"/>
    <mergeCell ref="AS59:AZ59"/>
    <mergeCell ref="A57:C57"/>
    <mergeCell ref="A58:C58"/>
    <mergeCell ref="A59:C59"/>
    <mergeCell ref="AC59:AJ59"/>
    <mergeCell ref="D57:AB57"/>
    <mergeCell ref="D58:AB58"/>
    <mergeCell ref="D59:AB59"/>
    <mergeCell ref="AK59:AR59"/>
    <mergeCell ref="A52:C52"/>
    <mergeCell ref="AR76:AY76"/>
    <mergeCell ref="AS66:AZ66"/>
    <mergeCell ref="AR75:AY75"/>
    <mergeCell ref="AC56:AJ56"/>
    <mergeCell ref="AK56:AR56"/>
    <mergeCell ref="AK57:AR57"/>
    <mergeCell ref="AK58:AR58"/>
    <mergeCell ref="A63:C63"/>
    <mergeCell ref="AS57:AZ57"/>
    <mergeCell ref="BE98:BL98"/>
    <mergeCell ref="A105:F105"/>
    <mergeCell ref="G105:Y105"/>
    <mergeCell ref="Z105:AD105"/>
    <mergeCell ref="AE105:AN105"/>
    <mergeCell ref="BE105:BL105"/>
    <mergeCell ref="G98:Y98"/>
    <mergeCell ref="A98:F98"/>
    <mergeCell ref="G99:Y99"/>
    <mergeCell ref="G100:Y100"/>
    <mergeCell ref="AW99:BD99"/>
    <mergeCell ref="A99:F99"/>
    <mergeCell ref="AW147:BD147"/>
    <mergeCell ref="Z142:AD142"/>
    <mergeCell ref="AW105:BD105"/>
    <mergeCell ref="A145:F145"/>
    <mergeCell ref="A146:F146"/>
    <mergeCell ref="G112:Y112"/>
    <mergeCell ref="AW112:BD112"/>
    <mergeCell ref="Z104:AD104"/>
    <mergeCell ref="BE147:BL147"/>
    <mergeCell ref="AO145:AV145"/>
    <mergeCell ref="AO146:AV146"/>
    <mergeCell ref="AE147:AN147"/>
    <mergeCell ref="AO147:AV147"/>
    <mergeCell ref="BE145:BL145"/>
    <mergeCell ref="BE146:BL146"/>
    <mergeCell ref="AE94:AN94"/>
    <mergeCell ref="Z138:AD138"/>
    <mergeCell ref="AO140:AV140"/>
    <mergeCell ref="AO131:AV131"/>
    <mergeCell ref="AE130:AN130"/>
    <mergeCell ref="AO130:AV130"/>
    <mergeCell ref="AO105:AV105"/>
    <mergeCell ref="AO100:AV100"/>
    <mergeCell ref="AE136:AN136"/>
    <mergeCell ref="AO139:AV139"/>
    <mergeCell ref="AW140:BD140"/>
    <mergeCell ref="Z143:AD143"/>
    <mergeCell ref="AW146:BD146"/>
    <mergeCell ref="Z145:AD145"/>
    <mergeCell ref="Z146:AD146"/>
    <mergeCell ref="AE143:AN143"/>
    <mergeCell ref="AW144:BD144"/>
    <mergeCell ref="AE142:AN142"/>
    <mergeCell ref="AW145:BD145"/>
    <mergeCell ref="AE146:AN146"/>
    <mergeCell ref="AW142:BD142"/>
    <mergeCell ref="A141:F141"/>
    <mergeCell ref="G141:Y141"/>
    <mergeCell ref="AE145:AN145"/>
    <mergeCell ref="A143:F143"/>
    <mergeCell ref="G142:Y142"/>
    <mergeCell ref="AO142:AV142"/>
    <mergeCell ref="G145:Y145"/>
    <mergeCell ref="G143:Y143"/>
    <mergeCell ref="AW148:BD148"/>
    <mergeCell ref="A140:F140"/>
    <mergeCell ref="G140:Y140"/>
    <mergeCell ref="BE144:BL144"/>
    <mergeCell ref="BE142:BL142"/>
    <mergeCell ref="AO143:AV143"/>
    <mergeCell ref="AW143:BD143"/>
    <mergeCell ref="BE143:BL143"/>
    <mergeCell ref="BE140:BL140"/>
    <mergeCell ref="A142:F142"/>
    <mergeCell ref="Z139:AD139"/>
    <mergeCell ref="AE139:AN139"/>
    <mergeCell ref="A148:F148"/>
    <mergeCell ref="G148:Y148"/>
    <mergeCell ref="Z148:AD148"/>
    <mergeCell ref="AE148:AN148"/>
    <mergeCell ref="G146:Y146"/>
    <mergeCell ref="BE148:BL148"/>
    <mergeCell ref="A144:F144"/>
    <mergeCell ref="G144:Y144"/>
    <mergeCell ref="Z144:AD144"/>
    <mergeCell ref="AE144:AN144"/>
    <mergeCell ref="AO144:AV144"/>
    <mergeCell ref="Z147:AD147"/>
    <mergeCell ref="G147:Y147"/>
    <mergeCell ref="A147:F147"/>
    <mergeCell ref="AO148:AV148"/>
    <mergeCell ref="A136:F136"/>
    <mergeCell ref="AO135:AV135"/>
    <mergeCell ref="BE139:BL139"/>
    <mergeCell ref="BE141:BL141"/>
    <mergeCell ref="Z141:AD141"/>
    <mergeCell ref="AE141:AN141"/>
    <mergeCell ref="AO141:AV141"/>
    <mergeCell ref="AW141:BD141"/>
    <mergeCell ref="Z140:AD140"/>
    <mergeCell ref="AE140:AN140"/>
    <mergeCell ref="A135:F135"/>
    <mergeCell ref="A139:F139"/>
    <mergeCell ref="G139:Y139"/>
    <mergeCell ref="AW135:BD135"/>
    <mergeCell ref="AW139:BD139"/>
    <mergeCell ref="G135:Y135"/>
    <mergeCell ref="AE135:AN135"/>
    <mergeCell ref="A137:F137"/>
    <mergeCell ref="Z136:AD136"/>
    <mergeCell ref="A138:F138"/>
    <mergeCell ref="A132:F132"/>
    <mergeCell ref="G132:Y132"/>
    <mergeCell ref="Z132:AD132"/>
    <mergeCell ref="AO136:AV136"/>
    <mergeCell ref="Z135:AD135"/>
    <mergeCell ref="BE135:BL135"/>
    <mergeCell ref="BE136:BL136"/>
    <mergeCell ref="G136:Y136"/>
    <mergeCell ref="BE132:BL132"/>
    <mergeCell ref="AE132:AN132"/>
    <mergeCell ref="BE130:BL130"/>
    <mergeCell ref="BE137:BL137"/>
    <mergeCell ref="BE138:BL138"/>
    <mergeCell ref="AE138:AN138"/>
    <mergeCell ref="AO138:AV138"/>
    <mergeCell ref="AW138:BD138"/>
    <mergeCell ref="G137:BD137"/>
    <mergeCell ref="AW136:BD136"/>
    <mergeCell ref="G138:Y138"/>
    <mergeCell ref="G128:Y128"/>
    <mergeCell ref="A123:F123"/>
    <mergeCell ref="A129:F129"/>
    <mergeCell ref="AO128:AV128"/>
    <mergeCell ref="BE131:BL131"/>
    <mergeCell ref="AO129:AV129"/>
    <mergeCell ref="BE128:BL128"/>
    <mergeCell ref="AW131:BD131"/>
    <mergeCell ref="AW128:BD128"/>
    <mergeCell ref="AW130:BD130"/>
    <mergeCell ref="G124:BD124"/>
    <mergeCell ref="AW127:BD127"/>
    <mergeCell ref="A127:F127"/>
    <mergeCell ref="AE129:AN129"/>
    <mergeCell ref="G122:Y122"/>
    <mergeCell ref="AW132:BD132"/>
    <mergeCell ref="A131:F131"/>
    <mergeCell ref="G131:Y131"/>
    <mergeCell ref="Z131:AD131"/>
    <mergeCell ref="AE131:AN131"/>
    <mergeCell ref="BE125:BL125"/>
    <mergeCell ref="AW125:BD125"/>
    <mergeCell ref="A122:F122"/>
    <mergeCell ref="A130:F130"/>
    <mergeCell ref="A128:F128"/>
    <mergeCell ref="AO132:AV132"/>
    <mergeCell ref="G123:Y123"/>
    <mergeCell ref="Z123:AD123"/>
    <mergeCell ref="AE123:AN123"/>
    <mergeCell ref="A124:F124"/>
    <mergeCell ref="AW122:BD122"/>
    <mergeCell ref="AO123:AV123"/>
    <mergeCell ref="AW123:BD123"/>
    <mergeCell ref="AE122:AN122"/>
    <mergeCell ref="BE124:BL124"/>
    <mergeCell ref="A125:F125"/>
    <mergeCell ref="G125:Y125"/>
    <mergeCell ref="Z125:AD125"/>
    <mergeCell ref="AE125:AN125"/>
    <mergeCell ref="AO125:AV125"/>
    <mergeCell ref="D67:AB67"/>
    <mergeCell ref="AS56:AZ56"/>
    <mergeCell ref="A42:F42"/>
    <mergeCell ref="AS64:AZ64"/>
    <mergeCell ref="AK64:AR64"/>
    <mergeCell ref="A51:C51"/>
    <mergeCell ref="D56:AB56"/>
    <mergeCell ref="AC64:AJ64"/>
    <mergeCell ref="D62:AB62"/>
    <mergeCell ref="AC52:AJ52"/>
    <mergeCell ref="A62:C62"/>
    <mergeCell ref="D54:AB54"/>
    <mergeCell ref="A56:C56"/>
    <mergeCell ref="AE89:AN89"/>
    <mergeCell ref="AS65:AZ65"/>
    <mergeCell ref="AK65:AR65"/>
    <mergeCell ref="AS67:AZ67"/>
    <mergeCell ref="AK67:AR67"/>
    <mergeCell ref="AK66:AR66"/>
    <mergeCell ref="AB75:AI75"/>
    <mergeCell ref="D65:AB65"/>
    <mergeCell ref="A54:C54"/>
    <mergeCell ref="A67:C67"/>
    <mergeCell ref="AC54:AJ54"/>
    <mergeCell ref="D55:AB55"/>
    <mergeCell ref="AS55:AZ55"/>
    <mergeCell ref="AK55:AR55"/>
    <mergeCell ref="AK54:AR54"/>
    <mergeCell ref="AS54:AZ54"/>
    <mergeCell ref="D64:AB64"/>
    <mergeCell ref="D63:AB63"/>
    <mergeCell ref="A55:C55"/>
    <mergeCell ref="AS62:AZ62"/>
    <mergeCell ref="AS63:AZ63"/>
    <mergeCell ref="AC67:AJ67"/>
    <mergeCell ref="AC65:AJ65"/>
    <mergeCell ref="AC66:AJ66"/>
    <mergeCell ref="A66:C66"/>
    <mergeCell ref="A64:C64"/>
    <mergeCell ref="A65:C65"/>
    <mergeCell ref="D66:AB66"/>
    <mergeCell ref="BE93:BL93"/>
    <mergeCell ref="Z87:AD87"/>
    <mergeCell ref="AE87:AN87"/>
    <mergeCell ref="AO87:AV87"/>
    <mergeCell ref="AW88:BD88"/>
    <mergeCell ref="G93:BD93"/>
    <mergeCell ref="G91:Y91"/>
    <mergeCell ref="AO91:AV91"/>
    <mergeCell ref="G92:Y92"/>
    <mergeCell ref="A110:F110"/>
    <mergeCell ref="AE95:AN95"/>
    <mergeCell ref="AE103:AN103"/>
    <mergeCell ref="BE95:BL95"/>
    <mergeCell ref="AW95:BD95"/>
    <mergeCell ref="A96:F96"/>
    <mergeCell ref="Z103:AD103"/>
    <mergeCell ref="G110:Y110"/>
    <mergeCell ref="AW110:BD110"/>
    <mergeCell ref="AW98:BD98"/>
    <mergeCell ref="Z89:AD89"/>
    <mergeCell ref="AO89:AV89"/>
    <mergeCell ref="AO92:AV92"/>
    <mergeCell ref="AE91:AN91"/>
    <mergeCell ref="Z92:AD92"/>
    <mergeCell ref="AE92:AN92"/>
    <mergeCell ref="BE87:BL87"/>
    <mergeCell ref="BE86:BL86"/>
    <mergeCell ref="BE85:BL85"/>
    <mergeCell ref="AW85:BD85"/>
    <mergeCell ref="BE89:BL89"/>
    <mergeCell ref="AE96:AN96"/>
    <mergeCell ref="AE88:AN88"/>
    <mergeCell ref="AO95:AV95"/>
    <mergeCell ref="AW89:BD89"/>
    <mergeCell ref="BE88:BL88"/>
    <mergeCell ref="AC55:AJ55"/>
    <mergeCell ref="AC68:AJ68"/>
    <mergeCell ref="BE83:BL83"/>
    <mergeCell ref="AO84:AV84"/>
    <mergeCell ref="AK62:AR62"/>
    <mergeCell ref="AK63:AR63"/>
    <mergeCell ref="AC62:AJ62"/>
    <mergeCell ref="AC63:AJ63"/>
    <mergeCell ref="AC57:AJ57"/>
    <mergeCell ref="AC58:AJ58"/>
    <mergeCell ref="AW84:BD84"/>
    <mergeCell ref="AB74:AI74"/>
    <mergeCell ref="Z84:AD84"/>
    <mergeCell ref="G81:Y81"/>
    <mergeCell ref="AR71:AY71"/>
    <mergeCell ref="D76:AA76"/>
    <mergeCell ref="AJ77:AQ77"/>
    <mergeCell ref="AJ75:AQ75"/>
    <mergeCell ref="AJ76:AQ76"/>
    <mergeCell ref="D72:AA73"/>
    <mergeCell ref="A88:F88"/>
    <mergeCell ref="G88:Y88"/>
    <mergeCell ref="G85:Y85"/>
    <mergeCell ref="A85:F85"/>
    <mergeCell ref="A74:C74"/>
    <mergeCell ref="AO86:AV86"/>
    <mergeCell ref="AR77:AY77"/>
    <mergeCell ref="A87:F87"/>
    <mergeCell ref="G87:Y87"/>
    <mergeCell ref="AO85:AV85"/>
    <mergeCell ref="A89:F89"/>
    <mergeCell ref="G86:Y86"/>
    <mergeCell ref="AW86:BD86"/>
    <mergeCell ref="G89:Y89"/>
    <mergeCell ref="AW87:BD87"/>
    <mergeCell ref="AW97:BD97"/>
    <mergeCell ref="AW96:BD96"/>
    <mergeCell ref="AO88:AV88"/>
    <mergeCell ref="Z88:AD88"/>
    <mergeCell ref="Z86:AD86"/>
    <mergeCell ref="A120:F120"/>
    <mergeCell ref="G120:Y120"/>
    <mergeCell ref="Z120:AD120"/>
    <mergeCell ref="AE120:AN120"/>
    <mergeCell ref="AO120:AV120"/>
    <mergeCell ref="A95:F95"/>
    <mergeCell ref="AE117:AN117"/>
    <mergeCell ref="A97:F97"/>
    <mergeCell ref="AE97:AN97"/>
    <mergeCell ref="Z111:AD111"/>
    <mergeCell ref="A86:F86"/>
    <mergeCell ref="Z85:AD85"/>
    <mergeCell ref="D77:AA77"/>
    <mergeCell ref="D75:AA75"/>
    <mergeCell ref="A77:C77"/>
    <mergeCell ref="AB76:AI76"/>
    <mergeCell ref="AE86:AN86"/>
    <mergeCell ref="AB77:AI77"/>
    <mergeCell ref="AE85:AN85"/>
    <mergeCell ref="D68:AB68"/>
    <mergeCell ref="A72:C73"/>
    <mergeCell ref="A83:F83"/>
    <mergeCell ref="A79:BL79"/>
    <mergeCell ref="AO81:AV81"/>
    <mergeCell ref="AW81:BD81"/>
    <mergeCell ref="AR72:AY73"/>
    <mergeCell ref="D74:AA74"/>
    <mergeCell ref="A68:C68"/>
    <mergeCell ref="A76:C76"/>
    <mergeCell ref="AS51:AZ51"/>
    <mergeCell ref="AO156:BG156"/>
    <mergeCell ref="AS53:AZ53"/>
    <mergeCell ref="AS52:AZ52"/>
    <mergeCell ref="AK52:AR52"/>
    <mergeCell ref="AE84:AN84"/>
    <mergeCell ref="AW120:BD120"/>
    <mergeCell ref="AW94:BD94"/>
    <mergeCell ref="AK53:AR53"/>
    <mergeCell ref="AW111:BD111"/>
    <mergeCell ref="A159:H159"/>
    <mergeCell ref="A158:H158"/>
    <mergeCell ref="A156:V156"/>
    <mergeCell ref="W156:AM156"/>
    <mergeCell ref="A82:F82"/>
    <mergeCell ref="A91:F91"/>
    <mergeCell ref="Z91:AD91"/>
    <mergeCell ref="W157:AM157"/>
    <mergeCell ref="A84:F84"/>
    <mergeCell ref="G83:BD83"/>
    <mergeCell ref="AU14:BB14"/>
    <mergeCell ref="T23:W23"/>
    <mergeCell ref="N19:Y19"/>
    <mergeCell ref="N16:AS16"/>
    <mergeCell ref="AE81:AN81"/>
    <mergeCell ref="AO150:BG150"/>
    <mergeCell ref="D51:AB51"/>
    <mergeCell ref="AC51:AJ51"/>
    <mergeCell ref="AK51:AR51"/>
    <mergeCell ref="A81:F81"/>
    <mergeCell ref="A93:F93"/>
    <mergeCell ref="A10:BL10"/>
    <mergeCell ref="AA19:AI19"/>
    <mergeCell ref="B20:L20"/>
    <mergeCell ref="N20:Y20"/>
    <mergeCell ref="BE20:BL20"/>
    <mergeCell ref="BD22:BL22"/>
    <mergeCell ref="AU13:BB13"/>
    <mergeCell ref="AS22:BC22"/>
    <mergeCell ref="B14:L14"/>
    <mergeCell ref="AO157:BG157"/>
    <mergeCell ref="AO151:BG151"/>
    <mergeCell ref="G82:Y82"/>
    <mergeCell ref="G84:Y84"/>
    <mergeCell ref="AO82:AV82"/>
    <mergeCell ref="Z82:AD82"/>
    <mergeCell ref="A153:V153"/>
    <mergeCell ref="A152:F152"/>
    <mergeCell ref="BE82:BL82"/>
    <mergeCell ref="G111:Y111"/>
    <mergeCell ref="D52:AB52"/>
    <mergeCell ref="A25:BL25"/>
    <mergeCell ref="W150:AM150"/>
    <mergeCell ref="A150:V150"/>
    <mergeCell ref="A30:F30"/>
    <mergeCell ref="BE81:BL81"/>
    <mergeCell ref="AR74:AY74"/>
    <mergeCell ref="A53:C53"/>
    <mergeCell ref="D53:AB53"/>
    <mergeCell ref="AC53:AJ53"/>
    <mergeCell ref="A22:T22"/>
    <mergeCell ref="Z81:AD81"/>
    <mergeCell ref="A75:C75"/>
    <mergeCell ref="W151:AM151"/>
    <mergeCell ref="AE82:AN82"/>
    <mergeCell ref="AJ74:AQ74"/>
    <mergeCell ref="G31:BL31"/>
    <mergeCell ref="A50:C50"/>
    <mergeCell ref="D50:AB50"/>
    <mergeCell ref="AC50:AJ50"/>
    <mergeCell ref="B13:L13"/>
    <mergeCell ref="B17:L17"/>
    <mergeCell ref="AS45:AZ45"/>
    <mergeCell ref="BE84:BL84"/>
    <mergeCell ref="A49:C49"/>
    <mergeCell ref="U22:AD22"/>
    <mergeCell ref="AE22:AR22"/>
    <mergeCell ref="AK49:AR49"/>
    <mergeCell ref="AS49:AZ49"/>
    <mergeCell ref="I23:S23"/>
    <mergeCell ref="AK20:BC20"/>
    <mergeCell ref="A23:H23"/>
    <mergeCell ref="AC48:AJ48"/>
    <mergeCell ref="AO1:BL1"/>
    <mergeCell ref="BE19:BL19"/>
    <mergeCell ref="AO2:BL2"/>
    <mergeCell ref="AO6:BF6"/>
    <mergeCell ref="AO4:BL4"/>
    <mergeCell ref="AO7:AU7"/>
    <mergeCell ref="A11:BL11"/>
    <mergeCell ref="A40:F40"/>
    <mergeCell ref="G40:BL40"/>
    <mergeCell ref="A46:C47"/>
    <mergeCell ref="AO5:BL5"/>
    <mergeCell ref="AO3:BL3"/>
    <mergeCell ref="A44:AZ44"/>
    <mergeCell ref="AC46:AJ47"/>
    <mergeCell ref="G42:BL42"/>
    <mergeCell ref="A39:F39"/>
    <mergeCell ref="AK19:BC19"/>
    <mergeCell ref="A31:F31"/>
    <mergeCell ref="A26:BL26"/>
    <mergeCell ref="A28:BL28"/>
    <mergeCell ref="G30:BL30"/>
    <mergeCell ref="A33:BL33"/>
    <mergeCell ref="A36:BL36"/>
    <mergeCell ref="A34:BL34"/>
    <mergeCell ref="A29:F29"/>
    <mergeCell ref="G38:BL38"/>
    <mergeCell ref="G37:BL37"/>
    <mergeCell ref="AJ72:AQ73"/>
    <mergeCell ref="AK48:AR48"/>
    <mergeCell ref="D49:AB49"/>
    <mergeCell ref="A38:F38"/>
    <mergeCell ref="D46:AB47"/>
    <mergeCell ref="A48:C48"/>
    <mergeCell ref="AS50:AZ50"/>
    <mergeCell ref="G41:BL41"/>
    <mergeCell ref="A37:F37"/>
    <mergeCell ref="AB72:AI73"/>
    <mergeCell ref="B19:L19"/>
    <mergeCell ref="G39:BL39"/>
    <mergeCell ref="A41:F41"/>
    <mergeCell ref="G29:BL29"/>
    <mergeCell ref="AK46:AR47"/>
    <mergeCell ref="D48:AB48"/>
    <mergeCell ref="AS48:AZ48"/>
    <mergeCell ref="AS46:AZ47"/>
    <mergeCell ref="G95:Y95"/>
    <mergeCell ref="AW91:BD91"/>
    <mergeCell ref="A94:F94"/>
    <mergeCell ref="A103:F103"/>
    <mergeCell ref="G103:Y103"/>
    <mergeCell ref="AE104:AN104"/>
    <mergeCell ref="G104:Y104"/>
    <mergeCell ref="G94:Y94"/>
    <mergeCell ref="Z95:AD95"/>
    <mergeCell ref="Z96:AD96"/>
    <mergeCell ref="AU17:BB17"/>
    <mergeCell ref="AU16:BB16"/>
    <mergeCell ref="B16:L16"/>
    <mergeCell ref="AW82:BD82"/>
    <mergeCell ref="AA20:AI20"/>
    <mergeCell ref="AC49:AJ49"/>
    <mergeCell ref="N17:AS17"/>
    <mergeCell ref="AS68:AZ68"/>
    <mergeCell ref="AK68:AR68"/>
    <mergeCell ref="AK50:AR50"/>
    <mergeCell ref="AW7:BF7"/>
    <mergeCell ref="N13:AS13"/>
    <mergeCell ref="N14:AS14"/>
    <mergeCell ref="A117:F117"/>
    <mergeCell ref="AW117:BD117"/>
    <mergeCell ref="G117:Y117"/>
    <mergeCell ref="A112:F112"/>
    <mergeCell ref="Z112:AD112"/>
    <mergeCell ref="AO117:AV117"/>
    <mergeCell ref="AO112:AV112"/>
    <mergeCell ref="G96:Y96"/>
    <mergeCell ref="AE99:AN99"/>
    <mergeCell ref="AE100:AN100"/>
    <mergeCell ref="Z100:AD100"/>
    <mergeCell ref="A111:F111"/>
    <mergeCell ref="AO111:AV111"/>
    <mergeCell ref="AE111:AN111"/>
    <mergeCell ref="AO104:AV104"/>
    <mergeCell ref="A102:F102"/>
    <mergeCell ref="G101:Y101"/>
    <mergeCell ref="A92:F92"/>
    <mergeCell ref="G97:Y97"/>
    <mergeCell ref="A104:F104"/>
    <mergeCell ref="AO94:AV94"/>
    <mergeCell ref="Z110:AD110"/>
    <mergeCell ref="AE118:AN118"/>
    <mergeCell ref="AE112:AN112"/>
    <mergeCell ref="A118:F118"/>
    <mergeCell ref="G118:Y118"/>
    <mergeCell ref="A101:F101"/>
    <mergeCell ref="BE94:BL94"/>
    <mergeCell ref="BE91:BL91"/>
    <mergeCell ref="AO96:AV96"/>
    <mergeCell ref="BE96:BL96"/>
    <mergeCell ref="AW104:BD104"/>
    <mergeCell ref="BE104:BL104"/>
    <mergeCell ref="BE97:BL97"/>
    <mergeCell ref="BE92:BL92"/>
    <mergeCell ref="AW92:BD92"/>
    <mergeCell ref="AO99:AV99"/>
    <mergeCell ref="BE117:BL117"/>
    <mergeCell ref="AE110:AN110"/>
    <mergeCell ref="BE110:BL110"/>
    <mergeCell ref="BE111:BL111"/>
    <mergeCell ref="Z97:AD97"/>
    <mergeCell ref="Z117:AD117"/>
    <mergeCell ref="AW103:BD103"/>
    <mergeCell ref="AO103:AV103"/>
    <mergeCell ref="AO97:AV97"/>
    <mergeCell ref="Z99:AD99"/>
    <mergeCell ref="Z129:AD129"/>
    <mergeCell ref="AW129:BD129"/>
    <mergeCell ref="AE128:AN128"/>
    <mergeCell ref="AW118:BD118"/>
    <mergeCell ref="Z118:AD118"/>
    <mergeCell ref="BE118:BL118"/>
    <mergeCell ref="Z122:AD122"/>
    <mergeCell ref="AO122:AV122"/>
    <mergeCell ref="BE122:BL122"/>
    <mergeCell ref="BE123:BL123"/>
    <mergeCell ref="G127:Y127"/>
    <mergeCell ref="BE129:BL129"/>
    <mergeCell ref="G130:Y130"/>
    <mergeCell ref="Z130:AD130"/>
    <mergeCell ref="AE127:AN127"/>
    <mergeCell ref="AO127:AV127"/>
    <mergeCell ref="Z127:AD127"/>
    <mergeCell ref="Z128:AD128"/>
    <mergeCell ref="G129:Y129"/>
    <mergeCell ref="BE127:BL127"/>
    <mergeCell ref="A126:F126"/>
    <mergeCell ref="Z126:AD126"/>
    <mergeCell ref="AE126:AN126"/>
    <mergeCell ref="AO126:AV126"/>
    <mergeCell ref="AW126:BD126"/>
    <mergeCell ref="A70:BL70"/>
    <mergeCell ref="BE120:BL120"/>
    <mergeCell ref="AO118:AV118"/>
    <mergeCell ref="BE126:BL126"/>
    <mergeCell ref="G126:Y126"/>
    <mergeCell ref="A60:C60"/>
    <mergeCell ref="A61:C61"/>
    <mergeCell ref="AC60:AJ60"/>
    <mergeCell ref="AC61:AJ61"/>
    <mergeCell ref="AS60:AZ60"/>
    <mergeCell ref="AS61:AZ61"/>
    <mergeCell ref="AK60:AR60"/>
    <mergeCell ref="AK61:AR61"/>
    <mergeCell ref="D60:AB60"/>
    <mergeCell ref="D61:AB61"/>
    <mergeCell ref="AE102:AN102"/>
    <mergeCell ref="AO101:AV101"/>
    <mergeCell ref="AO102:AV102"/>
    <mergeCell ref="AW101:BD101"/>
    <mergeCell ref="AW102:BD102"/>
    <mergeCell ref="BE101:BL101"/>
    <mergeCell ref="BE102:BL102"/>
    <mergeCell ref="A108:F108"/>
    <mergeCell ref="A109:F109"/>
    <mergeCell ref="G108:Y108"/>
    <mergeCell ref="G109:Y109"/>
    <mergeCell ref="Z108:AD108"/>
    <mergeCell ref="Z109:AD109"/>
    <mergeCell ref="BE108:BL108"/>
    <mergeCell ref="BE109:BL109"/>
    <mergeCell ref="AE108:AN108"/>
    <mergeCell ref="AE109:AN109"/>
    <mergeCell ref="AO108:AV108"/>
    <mergeCell ref="AO109:AV109"/>
    <mergeCell ref="AW108:BD108"/>
    <mergeCell ref="AW109:BD109"/>
    <mergeCell ref="A115:F115"/>
    <mergeCell ref="A116:F116"/>
    <mergeCell ref="Z115:AD115"/>
    <mergeCell ref="Z116:AD116"/>
    <mergeCell ref="AE115:AN115"/>
    <mergeCell ref="AE116:AN116"/>
    <mergeCell ref="G115:Y115"/>
    <mergeCell ref="G116:Y116"/>
    <mergeCell ref="AO115:AV115"/>
    <mergeCell ref="AO116:AV116"/>
    <mergeCell ref="BE115:BL115"/>
    <mergeCell ref="BE116:BL116"/>
    <mergeCell ref="AW115:BD115"/>
    <mergeCell ref="AW116:BD116"/>
  </mergeCells>
  <phoneticPr fontId="0" type="noConversion"/>
  <conditionalFormatting sqref="G84:L84 H94:L95 G90:G95 G123:G124 H138:L139 G125:L126 G136:G139">
    <cfRule type="cellIs" dxfId="45" priority="92" stopIfTrue="1" operator="equal">
      <formula>$G83</formula>
    </cfRule>
  </conditionalFormatting>
  <conditionalFormatting sqref="G117:L117 G89 D68:I68 G85:G87 D49:D50 G97:G100 G103:G114 G116:G149">
    <cfRule type="cellIs" dxfId="44" priority="93" stopIfTrue="1" operator="equal">
      <formula>#REF!</formula>
    </cfRule>
  </conditionalFormatting>
  <conditionalFormatting sqref="A84:F149">
    <cfRule type="cellIs" dxfId="43" priority="94" stopIfTrue="1" operator="equal">
      <formula>0</formula>
    </cfRule>
  </conditionalFormatting>
  <conditionalFormatting sqref="D51">
    <cfRule type="cellIs" dxfId="42" priority="95" stopIfTrue="1" operator="equal">
      <formula>$D50</formula>
    </cfRule>
  </conditionalFormatting>
  <conditionalFormatting sqref="G145:G146 G86:L86">
    <cfRule type="cellIs" dxfId="41" priority="100" stopIfTrue="1" operator="equal">
      <formula>$G81</formula>
    </cfRule>
  </conditionalFormatting>
  <conditionalFormatting sqref="G95:G96 G139 G146:G147">
    <cfRule type="cellIs" dxfId="40" priority="102" stopIfTrue="1" operator="equal">
      <formula>$G93</formula>
    </cfRule>
  </conditionalFormatting>
  <conditionalFormatting sqref="G130">
    <cfRule type="cellIs" dxfId="39" priority="107" stopIfTrue="1" operator="equal">
      <formula>$G121</formula>
    </cfRule>
  </conditionalFormatting>
  <conditionalFormatting sqref="G127:G128 D62">
    <cfRule type="cellIs" dxfId="38" priority="111" stopIfTrue="1" operator="equal">
      <formula>#REF!</formula>
    </cfRule>
  </conditionalFormatting>
  <conditionalFormatting sqref="H103:L103 G103:G104 G107:L109">
    <cfRule type="cellIs" dxfId="37" priority="144" stopIfTrue="1" operator="equal">
      <formula>$G91</formula>
    </cfRule>
  </conditionalFormatting>
  <conditionalFormatting sqref="G130 G88:L88">
    <cfRule type="cellIs" dxfId="36" priority="145" stopIfTrue="1" operator="equal">
      <formula>$G85</formula>
    </cfRule>
  </conditionalFormatting>
  <conditionalFormatting sqref="G110:G111">
    <cfRule type="cellIs" dxfId="35" priority="155" stopIfTrue="1" operator="equal">
      <formula>$G93</formula>
    </cfRule>
  </conditionalFormatting>
  <conditionalFormatting sqref="G131 G144:G146">
    <cfRule type="cellIs" dxfId="34" priority="215" stopIfTrue="1" operator="equal">
      <formula>$G125</formula>
    </cfRule>
  </conditionalFormatting>
  <conditionalFormatting sqref="D53">
    <cfRule type="cellIs" dxfId="33" priority="226" stopIfTrue="1" operator="equal">
      <formula>$D49</formula>
    </cfRule>
  </conditionalFormatting>
  <conditionalFormatting sqref="G145:G147 G105:L109">
    <cfRule type="cellIs" dxfId="32" priority="251" stopIfTrue="1" operator="equal">
      <formula>$G94</formula>
    </cfRule>
  </conditionalFormatting>
  <conditionalFormatting sqref="G142:G143 D66:D67">
    <cfRule type="cellIs" dxfId="31" priority="266" stopIfTrue="1" operator="equal">
      <formula>#REF!</formula>
    </cfRule>
  </conditionalFormatting>
  <conditionalFormatting sqref="G126">
    <cfRule type="cellIs" dxfId="30" priority="36" stopIfTrue="1" operator="equal">
      <formula>$G124</formula>
    </cfRule>
  </conditionalFormatting>
  <conditionalFormatting sqref="D64:D65">
    <cfRule type="cellIs" dxfId="29" priority="314" stopIfTrue="1" operator="equal">
      <formula>#REF!</formula>
    </cfRule>
  </conditionalFormatting>
  <conditionalFormatting sqref="G142">
    <cfRule type="cellIs" dxfId="28" priority="326" stopIfTrue="1" operator="equal">
      <formula>$G134</formula>
    </cfRule>
  </conditionalFormatting>
  <conditionalFormatting sqref="D52">
    <cfRule type="cellIs" dxfId="27" priority="338" stopIfTrue="1" operator="equal">
      <formula>$D50</formula>
    </cfRule>
  </conditionalFormatting>
  <conditionalFormatting sqref="D54">
    <cfRule type="cellIs" dxfId="26" priority="32" stopIfTrue="1" operator="equal">
      <formula>$D53</formula>
    </cfRule>
  </conditionalFormatting>
  <conditionalFormatting sqref="D63">
    <cfRule type="cellIs" dxfId="25" priority="351" stopIfTrue="1" operator="equal">
      <formula>$D54</formula>
    </cfRule>
  </conditionalFormatting>
  <conditionalFormatting sqref="D54">
    <cfRule type="cellIs" dxfId="24" priority="355" stopIfTrue="1" operator="equal">
      <formula>#REF!</formula>
    </cfRule>
  </conditionalFormatting>
  <conditionalFormatting sqref="G110 G145 G135 G122 G117">
    <cfRule type="cellIs" dxfId="23" priority="399" stopIfTrue="1" operator="equal">
      <formula>#REF!</formula>
    </cfRule>
  </conditionalFormatting>
  <conditionalFormatting sqref="G144 G140:G141 G128">
    <cfRule type="cellIs" dxfId="22" priority="445" stopIfTrue="1" operator="equal">
      <formula>#REF!</formula>
    </cfRule>
  </conditionalFormatting>
  <conditionalFormatting sqref="G128">
    <cfRule type="cellIs" dxfId="21" priority="28" stopIfTrue="1" operator="equal">
      <formula>$G123</formula>
    </cfRule>
  </conditionalFormatting>
  <conditionalFormatting sqref="G126:L126">
    <cfRule type="cellIs" dxfId="20" priority="26" stopIfTrue="1" operator="equal">
      <formula>$G124</formula>
    </cfRule>
  </conditionalFormatting>
  <conditionalFormatting sqref="G126">
    <cfRule type="cellIs" dxfId="19" priority="25" stopIfTrue="1" operator="equal">
      <formula>$G123</formula>
    </cfRule>
  </conditionalFormatting>
  <conditionalFormatting sqref="G127:G128 G140:G143 G87:L87">
    <cfRule type="cellIs" dxfId="18" priority="455" stopIfTrue="1" operator="equal">
      <formula>$G83</formula>
    </cfRule>
  </conditionalFormatting>
  <conditionalFormatting sqref="G142 G129 G111">
    <cfRule type="cellIs" dxfId="17" priority="461" stopIfTrue="1" operator="equal">
      <formula>#REF!</formula>
    </cfRule>
  </conditionalFormatting>
  <conditionalFormatting sqref="G147">
    <cfRule type="cellIs" dxfId="16" priority="480" stopIfTrue="1" operator="equal">
      <formula>#REF!</formula>
    </cfRule>
  </conditionalFormatting>
  <conditionalFormatting sqref="G147">
    <cfRule type="cellIs" dxfId="15" priority="500" stopIfTrue="1" operator="equal">
      <formula>#REF!</formula>
    </cfRule>
  </conditionalFormatting>
  <conditionalFormatting sqref="G118:G119">
    <cfRule type="cellIs" dxfId="14" priority="510" stopIfTrue="1" operator="equal">
      <formula>#REF!</formula>
    </cfRule>
  </conditionalFormatting>
  <conditionalFormatting sqref="H110:L110">
    <cfRule type="cellIs" dxfId="13" priority="529" stopIfTrue="1" operator="equal">
      <formula>$G93</formula>
    </cfRule>
  </conditionalFormatting>
  <conditionalFormatting sqref="G129">
    <cfRule type="cellIs" dxfId="12" priority="544" stopIfTrue="1" operator="equal">
      <formula>#REF!</formula>
    </cfRule>
  </conditionalFormatting>
  <conditionalFormatting sqref="G131">
    <cfRule type="cellIs" dxfId="11" priority="546" stopIfTrue="1" operator="equal">
      <formula>#REF!</formula>
    </cfRule>
  </conditionalFormatting>
  <conditionalFormatting sqref="G111">
    <cfRule type="cellIs" dxfId="10" priority="579" stopIfTrue="1" operator="equal">
      <formula>#REF!</formula>
    </cfRule>
  </conditionalFormatting>
  <conditionalFormatting sqref="G117">
    <cfRule type="cellIs" dxfId="9" priority="581" stopIfTrue="1" operator="equal">
      <formula>$G103</formula>
    </cfRule>
  </conditionalFormatting>
  <conditionalFormatting sqref="G111:G114 G116">
    <cfRule type="cellIs" dxfId="8" priority="583" stopIfTrue="1" operator="equal">
      <formula>$G95</formula>
    </cfRule>
  </conditionalFormatting>
  <conditionalFormatting sqref="G103:G104">
    <cfRule type="cellIs" dxfId="7" priority="584" stopIfTrue="1" operator="equal">
      <formula>$G96</formula>
    </cfRule>
  </conditionalFormatting>
  <conditionalFormatting sqref="G110:G111">
    <cfRule type="cellIs" dxfId="6" priority="585" stopIfTrue="1" operator="equal">
      <formula>$G96</formula>
    </cfRule>
  </conditionalFormatting>
  <conditionalFormatting sqref="G115">
    <cfRule type="cellIs" dxfId="5" priority="12" stopIfTrue="1" operator="equal">
      <formula>#REF!</formula>
    </cfRule>
  </conditionalFormatting>
  <conditionalFormatting sqref="G115">
    <cfRule type="cellIs" dxfId="4" priority="11" stopIfTrue="1" operator="equal">
      <formula>#REF!</formula>
    </cfRule>
  </conditionalFormatting>
  <conditionalFormatting sqref="G115">
    <cfRule type="cellIs" dxfId="3" priority="10" stopIfTrue="1" operator="equal">
      <formula>$G99</formula>
    </cfRule>
  </conditionalFormatting>
  <conditionalFormatting sqref="G115">
    <cfRule type="cellIs" dxfId="2" priority="9" stopIfTrue="1" operator="equal">
      <formula>#REF!</formula>
    </cfRule>
  </conditionalFormatting>
  <conditionalFormatting sqref="G115">
    <cfRule type="cellIs" dxfId="1" priority="8" stopIfTrue="1" operator="equal">
      <formula>#REF!</formula>
    </cfRule>
  </conditionalFormatting>
  <conditionalFormatting sqref="G115">
    <cfRule type="cellIs" dxfId="0" priority="7" stopIfTrue="1" operator="equal">
      <formula>#REF!</formula>
    </cfRule>
  </conditionalFormatting>
  <pageMargins left="0.19685039370078741" right="0.19685039370078741" top="0.19685039370078741" bottom="0.19685039370078741" header="0" footer="0"/>
  <pageSetup paperSize="9" scale="78" fitToHeight="500" orientation="landscape" r:id="rId1"/>
  <headerFooter alignWithMargins="0"/>
  <rowBreaks count="5" manualBreakCount="5">
    <brk id="32" max="64" man="1"/>
    <brk id="60" max="64" man="1"/>
    <brk id="85" max="64" man="1"/>
    <brk id="113" max="64" man="1"/>
    <brk id="1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1417670</vt:lpstr>
      <vt:lpstr>'1417670'!Область_друку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2022-10-19T06:47:16Z</cp:lastPrinted>
  <dcterms:created xsi:type="dcterms:W3CDTF">2016-08-15T09:54:21Z</dcterms:created>
  <dcterms:modified xsi:type="dcterms:W3CDTF">2022-10-24T08:17:34Z</dcterms:modified>
</cp:coreProperties>
</file>