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КІ\"/>
    </mc:Choice>
  </mc:AlternateContent>
  <bookViews>
    <workbookView xWindow="0" yWindow="0" windowWidth="28800" windowHeight="12435"/>
  </bookViews>
  <sheets>
    <sheet name="1417670" sheetId="1" r:id="rId1"/>
  </sheets>
  <definedNames>
    <definedName name="_xlnm.Print_Area" localSheetId="0">'1417670'!$A$1:$AT$197</definedName>
  </definedNames>
  <calcPr calcId="152511"/>
</workbook>
</file>

<file path=xl/calcChain.xml><?xml version="1.0" encoding="utf-8"?>
<calcChain xmlns="http://schemas.openxmlformats.org/spreadsheetml/2006/main">
  <c r="AQ154" i="1" l="1"/>
  <c r="AL154" i="1"/>
  <c r="AS154" i="1"/>
  <c r="AT154" i="1"/>
  <c r="AN152" i="1"/>
  <c r="AN156" i="1" s="1"/>
  <c r="AI152" i="1"/>
  <c r="AI156" i="1"/>
  <c r="AL156" i="1" s="1"/>
  <c r="AI110" i="1"/>
  <c r="AI125" i="1"/>
  <c r="AL125" i="1"/>
  <c r="AI44" i="1"/>
  <c r="AL44" i="1" s="1"/>
  <c r="AI47" i="1"/>
  <c r="AL47" i="1"/>
  <c r="AI57" i="1"/>
  <c r="AL57" i="1" s="1"/>
  <c r="AI59" i="1"/>
  <c r="AN143" i="1" s="1"/>
  <c r="AI63" i="1"/>
  <c r="AD44" i="1"/>
  <c r="AF44" i="1"/>
  <c r="AD47" i="1"/>
  <c r="AF47" i="1" s="1"/>
  <c r="AD57" i="1"/>
  <c r="AD59" i="1"/>
  <c r="AI143" i="1" s="1"/>
  <c r="AD63" i="1"/>
  <c r="AF63" i="1" s="1"/>
  <c r="AO149" i="1"/>
  <c r="AN136" i="1"/>
  <c r="AN140" i="1" s="1"/>
  <c r="AP140" i="1"/>
  <c r="AO140" i="1"/>
  <c r="AI136" i="1"/>
  <c r="AI140" i="1"/>
  <c r="AL140" i="1" s="1"/>
  <c r="AN107" i="1"/>
  <c r="AQ107" i="1" s="1"/>
  <c r="AN122" i="1"/>
  <c r="AQ122" i="1" s="1"/>
  <c r="AN108" i="1"/>
  <c r="AQ108" i="1" s="1"/>
  <c r="AN109" i="1"/>
  <c r="AN110" i="1"/>
  <c r="AN125" i="1" s="1"/>
  <c r="AN111" i="1"/>
  <c r="AS111" i="1" s="1"/>
  <c r="AT111" i="1" s="1"/>
  <c r="AQ111" i="1"/>
  <c r="AN112" i="1"/>
  <c r="AQ112" i="1"/>
  <c r="AN113" i="1"/>
  <c r="AN128" i="1" s="1"/>
  <c r="AP133" i="1"/>
  <c r="AO133" i="1"/>
  <c r="AN131" i="1"/>
  <c r="AS131" i="1" s="1"/>
  <c r="AT131" i="1" s="1"/>
  <c r="AQ131" i="1"/>
  <c r="AN130" i="1"/>
  <c r="AQ130" i="1"/>
  <c r="AN132" i="1"/>
  <c r="AQ132" i="1" s="1"/>
  <c r="AI132" i="1"/>
  <c r="AL132" i="1" s="1"/>
  <c r="AI131" i="1"/>
  <c r="AL131" i="1"/>
  <c r="AI130" i="1"/>
  <c r="AL130" i="1"/>
  <c r="AI107" i="1"/>
  <c r="AI122" i="1" s="1"/>
  <c r="AL122" i="1" s="1"/>
  <c r="AI108" i="1"/>
  <c r="AL108" i="1" s="1"/>
  <c r="AI109" i="1"/>
  <c r="AS109" i="1" s="1"/>
  <c r="AT109" i="1" s="1"/>
  <c r="AL109" i="1"/>
  <c r="AI111" i="1"/>
  <c r="AI126" i="1"/>
  <c r="AL126" i="1"/>
  <c r="AI112" i="1"/>
  <c r="AI127" i="1"/>
  <c r="AI113" i="1"/>
  <c r="AL113" i="1"/>
  <c r="AS119" i="1"/>
  <c r="AT119" i="1" s="1"/>
  <c r="AS120" i="1"/>
  <c r="AT120" i="1"/>
  <c r="AQ127" i="1"/>
  <c r="AQ119" i="1"/>
  <c r="AQ120" i="1"/>
  <c r="AL119" i="1"/>
  <c r="AL120" i="1"/>
  <c r="AO65" i="1"/>
  <c r="AJ47" i="1"/>
  <c r="AJ65" i="1"/>
  <c r="AN58" i="1"/>
  <c r="AQ58" i="1"/>
  <c r="AL58" i="1"/>
  <c r="AF58" i="1"/>
  <c r="AN64" i="1"/>
  <c r="AQ64" i="1" s="1"/>
  <c r="AL64" i="1"/>
  <c r="AF64" i="1"/>
  <c r="AN62" i="1"/>
  <c r="AQ62" i="1"/>
  <c r="AL62" i="1"/>
  <c r="AF62" i="1"/>
  <c r="AN61" i="1"/>
  <c r="AQ61" i="1" s="1"/>
  <c r="AL61" i="1"/>
  <c r="AF61" i="1"/>
  <c r="AN60" i="1"/>
  <c r="AQ60" i="1"/>
  <c r="AL60" i="1"/>
  <c r="AF60" i="1"/>
  <c r="AS118" i="1"/>
  <c r="AT118" i="1" s="1"/>
  <c r="AS116" i="1"/>
  <c r="AT116" i="1"/>
  <c r="AS117" i="1"/>
  <c r="AT117" i="1"/>
  <c r="AS115" i="1"/>
  <c r="AT115" i="1"/>
  <c r="AQ116" i="1"/>
  <c r="AQ117" i="1"/>
  <c r="AQ118" i="1"/>
  <c r="AQ124" i="1"/>
  <c r="AQ115" i="1"/>
  <c r="AL116" i="1"/>
  <c r="AL117" i="1"/>
  <c r="AL118" i="1"/>
  <c r="AL115" i="1"/>
  <c r="AJ149" i="1"/>
  <c r="AS145" i="1"/>
  <c r="AT145" i="1"/>
  <c r="AQ145" i="1"/>
  <c r="AL145" i="1"/>
  <c r="AS138" i="1"/>
  <c r="AT138" i="1"/>
  <c r="AQ138" i="1"/>
  <c r="AL138" i="1"/>
  <c r="AK140" i="1"/>
  <c r="AJ140" i="1"/>
  <c r="AK133" i="1"/>
  <c r="AJ133" i="1"/>
  <c r="AO103" i="1"/>
  <c r="AJ103" i="1"/>
  <c r="AQ101" i="1"/>
  <c r="AF45" i="1"/>
  <c r="AF46" i="1"/>
  <c r="AL45" i="1"/>
  <c r="AL46" i="1"/>
  <c r="AL48" i="1"/>
  <c r="AF49" i="1"/>
  <c r="AL49" i="1"/>
  <c r="AN49" i="1"/>
  <c r="AQ49" i="1" s="1"/>
  <c r="AF50" i="1"/>
  <c r="AL50" i="1"/>
  <c r="AN50" i="1"/>
  <c r="AQ50" i="1"/>
  <c r="AF51" i="1"/>
  <c r="AL51" i="1"/>
  <c r="AN51" i="1"/>
  <c r="AQ51" i="1" s="1"/>
  <c r="AF52" i="1"/>
  <c r="AN52" i="1"/>
  <c r="AQ52" i="1" s="1"/>
  <c r="AF53" i="1"/>
  <c r="AL53" i="1"/>
  <c r="AN53" i="1"/>
  <c r="AQ53" i="1"/>
  <c r="AF54" i="1"/>
  <c r="AL54" i="1"/>
  <c r="AN54" i="1"/>
  <c r="AQ54" i="1" s="1"/>
  <c r="AF55" i="1"/>
  <c r="AL55" i="1"/>
  <c r="AN55" i="1"/>
  <c r="AQ55" i="1"/>
  <c r="AF56" i="1"/>
  <c r="AL56" i="1"/>
  <c r="AN56" i="1"/>
  <c r="AQ56" i="1" s="1"/>
  <c r="AC65" i="1"/>
  <c r="AG65" i="1"/>
  <c r="AL52" i="1"/>
  <c r="AN46" i="1"/>
  <c r="AQ46" i="1" s="1"/>
  <c r="AF48" i="1"/>
  <c r="AN48" i="1"/>
  <c r="AQ48" i="1" s="1"/>
  <c r="AN45" i="1"/>
  <c r="AQ45" i="1" s="1"/>
  <c r="AQ110" i="1"/>
  <c r="AN44" i="1"/>
  <c r="AQ44" i="1" s="1"/>
  <c r="AN99" i="1"/>
  <c r="AN103" i="1" s="1"/>
  <c r="AQ99" i="1"/>
  <c r="AF59" i="1"/>
  <c r="AL112" i="1"/>
  <c r="AS127" i="1"/>
  <c r="AT127" i="1" s="1"/>
  <c r="AL127" i="1"/>
  <c r="AQ109" i="1"/>
  <c r="AL111" i="1"/>
  <c r="AI99" i="1"/>
  <c r="AI103" i="1" s="1"/>
  <c r="AL103" i="1" s="1"/>
  <c r="AS107" i="1"/>
  <c r="AT107" i="1" s="1"/>
  <c r="AN57" i="1"/>
  <c r="AQ57" i="1" s="1"/>
  <c r="AI65" i="1"/>
  <c r="AL107" i="1"/>
  <c r="AN63" i="1"/>
  <c r="AQ63" i="1"/>
  <c r="AS99" i="1"/>
  <c r="AT99" i="1" s="1"/>
  <c r="AI106" i="1"/>
  <c r="AL106" i="1" s="1"/>
  <c r="AN126" i="1"/>
  <c r="AQ126" i="1" s="1"/>
  <c r="AI128" i="1"/>
  <c r="AL128" i="1" s="1"/>
  <c r="AL63" i="1"/>
  <c r="AL99" i="1"/>
  <c r="AI124" i="1"/>
  <c r="AS124" i="1" s="1"/>
  <c r="AT124" i="1" s="1"/>
  <c r="AS108" i="1"/>
  <c r="AT108" i="1"/>
  <c r="AI123" i="1"/>
  <c r="AL123" i="1"/>
  <c r="AS110" i="1"/>
  <c r="AT110" i="1" s="1"/>
  <c r="AL110" i="1"/>
  <c r="AN123" i="1"/>
  <c r="AQ123" i="1" s="1"/>
  <c r="AI101" i="1"/>
  <c r="AQ113" i="1"/>
  <c r="AF57" i="1"/>
  <c r="AL152" i="1"/>
  <c r="AI158" i="1"/>
  <c r="AS158" i="1" s="1"/>
  <c r="AT158" i="1" s="1"/>
  <c r="AS152" i="1"/>
  <c r="AT152" i="1"/>
  <c r="AN106" i="1"/>
  <c r="AN133" i="1" s="1"/>
  <c r="AL59" i="1"/>
  <c r="AS130" i="1"/>
  <c r="AT130" i="1"/>
  <c r="AN59" i="1"/>
  <c r="AQ59" i="1"/>
  <c r="AN47" i="1"/>
  <c r="AQ47" i="1" s="1"/>
  <c r="AS112" i="1"/>
  <c r="AT112" i="1"/>
  <c r="AL136" i="1"/>
  <c r="AQ152" i="1"/>
  <c r="AN158" i="1"/>
  <c r="AI133" i="1"/>
  <c r="AL133" i="1"/>
  <c r="AL124" i="1"/>
  <c r="AL65" i="1"/>
  <c r="AN89" i="1"/>
  <c r="AS123" i="1"/>
  <c r="AT123" i="1" s="1"/>
  <c r="AQ158" i="1"/>
  <c r="AS101" i="1"/>
  <c r="AT101" i="1" s="1"/>
  <c r="AL101" i="1"/>
  <c r="AQ89" i="1"/>
  <c r="AN149" i="1" l="1"/>
  <c r="AN147" i="1"/>
  <c r="AQ143" i="1"/>
  <c r="AS143" i="1"/>
  <c r="AT143" i="1" s="1"/>
  <c r="AS133" i="1"/>
  <c r="AT133" i="1" s="1"/>
  <c r="AQ133" i="1"/>
  <c r="AS128" i="1"/>
  <c r="AT128" i="1" s="1"/>
  <c r="AQ128" i="1"/>
  <c r="AL143" i="1"/>
  <c r="AI149" i="1"/>
  <c r="AL149" i="1" s="1"/>
  <c r="AI147" i="1"/>
  <c r="AL147" i="1" s="1"/>
  <c r="AQ156" i="1"/>
  <c r="AS156" i="1"/>
  <c r="AT156" i="1" s="1"/>
  <c r="AS140" i="1"/>
  <c r="AT140" i="1" s="1"/>
  <c r="AQ140" i="1"/>
  <c r="AQ103" i="1"/>
  <c r="AS103" i="1"/>
  <c r="AT103" i="1" s="1"/>
  <c r="AS125" i="1"/>
  <c r="AT125" i="1" s="1"/>
  <c r="AQ125" i="1"/>
  <c r="AS106" i="1"/>
  <c r="AT106" i="1" s="1"/>
  <c r="AQ106" i="1"/>
  <c r="AL158" i="1"/>
  <c r="AS122" i="1"/>
  <c r="AT122" i="1" s="1"/>
  <c r="AS132" i="1"/>
  <c r="AT132" i="1" s="1"/>
  <c r="AS136" i="1"/>
  <c r="AT136" i="1" s="1"/>
  <c r="AS113" i="1"/>
  <c r="AT113" i="1" s="1"/>
  <c r="AS126" i="1"/>
  <c r="AT126" i="1" s="1"/>
  <c r="AN65" i="1"/>
  <c r="AQ65" i="1" s="1"/>
  <c r="AD65" i="1"/>
  <c r="AQ136" i="1"/>
  <c r="AF65" i="1" l="1"/>
  <c r="AI89" i="1"/>
  <c r="AQ147" i="1"/>
  <c r="AS147" i="1"/>
  <c r="AT147" i="1" s="1"/>
  <c r="AS149" i="1"/>
  <c r="AT149" i="1" s="1"/>
  <c r="AQ149" i="1"/>
  <c r="AL89" i="1" l="1"/>
  <c r="AS89" i="1"/>
  <c r="AT89" i="1" s="1"/>
  <c r="AV90" i="1"/>
</calcChain>
</file>

<file path=xl/sharedStrings.xml><?xml version="1.0" encoding="utf-8"?>
<sst xmlns="http://schemas.openxmlformats.org/spreadsheetml/2006/main" count="622" uniqueCount="202">
  <si>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</si>
  <si>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</si>
  <si>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</si>
  <si>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</si>
  <si>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</si>
  <si>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</si>
  <si>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</si>
  <si>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</si>
  <si>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</si>
  <si>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</si>
  <si>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</si>
  <si>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</si>
  <si>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</si>
  <si>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</si>
  <si>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</si>
  <si>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Результативні показники бюджетної програми та аналіз їх виконання: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</si>
  <si>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</si>
  <si>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</si>
  <si>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</si>
  <si>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</si>
  <si>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</si>
  <si>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Фактичні результативні показники, досягнуті за рахунок касових видатків (наданих кредитів)</t>
  </si>
  <si>
    <t>0490</t>
  </si>
  <si>
    <t xml:space="preserve">Внески до статутного капіталу суб’єктів господарювання </t>
  </si>
  <si>
    <t>Завдання 1. Внески до статутного капіталу Хмельницького комунального підприємства "Спецкомунтранс"</t>
  </si>
  <si>
    <t>співвідношення  суми поповнення статутного капіталу до розміру статутного капіталу на початок року</t>
  </si>
  <si>
    <t>розрахунково</t>
  </si>
  <si>
    <t>Завдання 2. Внески до статутного капіталу міського комунального підприємства  "Хмельницькводоканал"</t>
  </si>
  <si>
    <t>зведений кошторисний розрахунок</t>
  </si>
  <si>
    <t>продукту</t>
  </si>
  <si>
    <t>ефективності</t>
  </si>
  <si>
    <t>грн</t>
  </si>
  <si>
    <t>од.</t>
  </si>
  <si>
    <t>затрат</t>
  </si>
  <si>
    <t>якості</t>
  </si>
  <si>
    <t>1.</t>
  </si>
  <si>
    <t>03356163</t>
  </si>
  <si>
    <t>(код Програмної класифікації видатків 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</si>
  <si>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</si>
  <si>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</si>
  <si>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(найменування відповідального виконавця)</t>
  </si>
  <si>
    <t>(код Типової  програмної класифікації видатків 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</si>
  <si>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</si>
  <si>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</si>
  <si>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(код Фунціональної  класифікації видатків та кредитування бюджету)</t>
  </si>
  <si>
    <t>ЗВІТ</t>
  </si>
  <si>
    <t>про виконання паспорта бюджетної програми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</si>
  <si>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</si>
  <si>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</si>
  <si>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Створення умов для сталого функціонування комунальних підприємств та надання послуг населенню</t>
  </si>
  <si>
    <t>Мета бюджетної програми</t>
  </si>
  <si>
    <t>Підтримка підприємств  комунальної форми власності</t>
  </si>
  <si>
    <t>Завдання бюджетної програми</t>
  </si>
  <si>
    <t>Завдання</t>
  </si>
  <si>
    <t>4.</t>
  </si>
  <si>
    <t>5.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</si>
  <si>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</si>
  <si>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</si>
  <si>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1.1</t>
  </si>
  <si>
    <t>1.2</t>
  </si>
  <si>
    <t>2.1</t>
  </si>
  <si>
    <t>2.2</t>
  </si>
  <si>
    <t>2.4</t>
  </si>
  <si>
    <t>2.5</t>
  </si>
  <si>
    <t>2.7</t>
  </si>
  <si>
    <t>2.8</t>
  </si>
  <si>
    <t>2.9</t>
  </si>
  <si>
    <t>5.1</t>
  </si>
  <si>
    <t xml:space="preserve">9. </t>
  </si>
  <si>
    <t>8.</t>
  </si>
  <si>
    <t>гривень</t>
  </si>
  <si>
    <t>Видатки (надані кредити) на реалізацію місцевих/ регіональних програм, які виконуються в межах бюджетної програми</t>
  </si>
  <si>
    <t>10. Узагальнений висновок про виконання бюджетної програми.</t>
  </si>
  <si>
    <t>Внески до статутного капіталу Хмельницького комунального підприємства "Спецкомунтранс"</t>
  </si>
  <si>
    <t>Внески до статутного капіталу міського комунального підприємства  "Хмельницькводоканал"</t>
  </si>
  <si>
    <t>В. о. начальника управління комунальної інфраструктури</t>
  </si>
  <si>
    <t>Управління комунальної інфраструктури Хмельницької міської ради</t>
  </si>
  <si>
    <t>22564000000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</si>
  <si>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</t>
  </si>
  <si>
    <t>Внески до статутного капіталу ХКП "Спецкомунтранс" (розробка техніко -економічного обгрунтування з поділом на черги реконструкції полігону твердих побутових відходів з метою  запобігання виникнення надзвичайної екологічної ситуації за адресою м. Хмельницький проспект Миру, 7)</t>
  </si>
  <si>
    <t>2.6</t>
  </si>
  <si>
    <t xml:space="preserve">Внески до статутного капіталу комунального підприємства по будівництву, ремонту та експлуатації доріг </t>
  </si>
  <si>
    <t>Внески до статутного капіталу міського комунального підприємства  "Хмельницьктеплокомуненерго"</t>
  </si>
  <si>
    <t>Програма поводження з побутовими відходами "Розумне Довкілля. Хмельницький» на 2021-2022 роки</t>
  </si>
  <si>
    <t>витрати спрямовані на виготовлення ПКД на нове будівництво самопливного каналізаційного колектора</t>
  </si>
  <si>
    <t xml:space="preserve">обсяг видатків </t>
  </si>
  <si>
    <t>рішення сесії міської ради</t>
  </si>
  <si>
    <t>кількість одиниць техніки, що планується придбати</t>
  </si>
  <si>
    <t>кількість комплектуючих до техніки, що планується придбати</t>
  </si>
  <si>
    <t>техніко-економічне обгрунтування</t>
  </si>
  <si>
    <t xml:space="preserve">співвідношення суми поповнення статутного капіталу до розміру статутного капіталу на початок року </t>
  </si>
  <si>
    <t>Начальник відділу бухгалтерського обліку та звітності - головний бухгалтер</t>
  </si>
  <si>
    <t>кількість поліетиленових труб, що планується придбати</t>
  </si>
  <si>
    <t>лист-звернення</t>
  </si>
  <si>
    <t>від 01 листопада 2022 року № 359)</t>
  </si>
  <si>
    <t>місцевого бюджету на 01.01.2023 року</t>
  </si>
  <si>
    <t xml:space="preserve">Завдання 3. Поповнення статутного капіталу для функціонування комунального підприємства по будівництву, ремонту та експлуатації доріг </t>
  </si>
  <si>
    <t>Завдання 4. Поповнення статутного капіталу для функціонування міського комунального підприємства  "Хмельницьктеплокомуненерго"</t>
  </si>
  <si>
    <t xml:space="preserve">Завдання 5. Поповнення статутного капіталу для функціонування СКП "Хмельницька міська ритуальна служба" 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</si>
  <si>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</si>
  <si>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</si>
  <si>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</si>
  <si>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Внески до статутного капіталу ХКП "Спецкомунтранс" (розробка проєкту: "Нове будівництво самопливного каналізаційного колектора Хмельницького полігону ТПВ за адресою м. Хмельницький проспект Миру, 7")</t>
  </si>
  <si>
    <t>Внески до статутного капіталу ХКП "Спецкомунтранс" (нове будівництво самопливного каналізаційного колектора Хмельницького полігону ТПВ за
адресою м. Хмельницький проспект Миру, 7)</t>
  </si>
  <si>
    <t>Внески до статутного капіталу МКП "Хмельницькводоканал" (Будівництво мереж водовідведення вул.Д, Нечая , вул. Блакитної , пров Молодіжного в м. Хмельницькому)</t>
  </si>
  <si>
    <t>Внески до статутного капіталу МКП "Хмельницькводоканал" (Придбання екскаватора)</t>
  </si>
  <si>
    <t>Внески до статутного капіталу МКП "Хмельницькводоканал" (Реконструкція ділянки водопроводу діаметром 500 мм по вул. Тернопільській в м. Хмельницькому)</t>
  </si>
  <si>
    <t>Внески до статутного капіталу МКП "Хмельницькводоканал" (Проведення капітальних ремонтів та реконструкції мереж водопостачання та водовідведення із заміною трубопроводів на поліетиленові (придбання матеріалів))</t>
  </si>
  <si>
    <t>Внески до статутного капіталу МКП "Хмельницькводоканал" (Придбання насосної станції  для підвищення тиску з шафою керування та перетворювачем частоти)</t>
  </si>
  <si>
    <t>Внески до статутного капіталу МКП "Хмельницькводоканал" (Придбання генераторів аварійного живлення)</t>
  </si>
  <si>
    <t>Внески до статутного капіталу МКП "Хмельницькводоканал" (Придбання перетворювачів частоти)</t>
  </si>
  <si>
    <t>Внески до статутного капіталу МКП "Хмельницькводоканал" (Придбання автоцистерни)</t>
  </si>
  <si>
    <t>Внески до статутного капіталу МКП "Хмельницькводоканал" (Нове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Хмельницький)</t>
  </si>
  <si>
    <t xml:space="preserve">Внески до статутного капіталу міського комунального підприємства  "Хмельницьктеплокомуненерго" (Капітальний ремонт теплової мережі по вул. І. Франка, 8, м. Хмельницький) </t>
  </si>
  <si>
    <t xml:space="preserve">Внески до статутного капіталу міського комунального підприємства  "Хмельницьктеплокомуненерго" (Капітальний ремонт теплової мережі по вул. Кам'янецькій, 38, м. Хмельницький ) </t>
  </si>
  <si>
    <t xml:space="preserve">Внески до статутного капіталу міського комунального підприємства  "Хмельницьктеплокомуненерго" (Капітальний ремонт теплової мережі по вул. Зарічанській, 24/2, м. Хмельницький) </t>
  </si>
  <si>
    <t xml:space="preserve">Внески до статутного капіталу спеціалізованого комунального підприємства "Хмельницька міська ритуальна служба" </t>
  </si>
  <si>
    <t>Внески до статутного капіталу спеціалізованого комунального підприємства "Хмельницька міська ритуальна служба"  (Придбання самоскиду)</t>
  </si>
  <si>
    <t>Внески до статутного капіталу комунального підприємства по будівництву, ремонту та експлуатації доріг (Придбання ковша)</t>
  </si>
  <si>
    <t>обсяг видатків на  розробку проєкту на нове будівництво самопливного каналізаційного колектора</t>
  </si>
  <si>
    <t>обсяг видатків на виконання робіт з будівництва мереж водовідведення, водопостачання, реконструкцію ділянки водопроводу</t>
  </si>
  <si>
    <t>обсяг видатків на придбання екскаватора</t>
  </si>
  <si>
    <t>обсяг видатків на придбання поліетиленових труб</t>
  </si>
  <si>
    <t>обсяг видатків на придбання насосної станції  для підвищення тиску з шафою керування та перетворювачем частоти</t>
  </si>
  <si>
    <t>придбання генераторів аварійного живлення</t>
  </si>
  <si>
    <t xml:space="preserve">придбання перетворювачів частоти </t>
  </si>
  <si>
    <t>придбання автоцистерни</t>
  </si>
  <si>
    <t>рішення виконавчого комітету</t>
  </si>
  <si>
    <t>кількість об'єктів, на яких планується здійснити будівництво мереж водовідведення, реконструкцію ділянки водопроводу</t>
  </si>
  <si>
    <t>п. м</t>
  </si>
  <si>
    <t>додаток до листа</t>
  </si>
  <si>
    <t>кількість насосних станцій, що планується придбати</t>
  </si>
  <si>
    <t>кількість генераторів аварійного живлення, що планується придбати</t>
  </si>
  <si>
    <t>довідка</t>
  </si>
  <si>
    <t>кількість перетворювачів частоти, що планується придбати</t>
  </si>
  <si>
    <t xml:space="preserve">середні витрати на будівництво мереж водовідведення, реконструкціїю ділянки водопроводу на 1 об'єкті </t>
  </si>
  <si>
    <t>витрати на придбання екскаватора</t>
  </si>
  <si>
    <t>середні витрати на придбання 1 п. м поліетиленових труб</t>
  </si>
  <si>
    <t xml:space="preserve">витрати на придбання 1 насосної станції </t>
  </si>
  <si>
    <t>середні витрати на придбання 1 генератора аварійного живлення</t>
  </si>
  <si>
    <t>середні витрати на придбання 1 перетворювача частоти</t>
  </si>
  <si>
    <t>витрати на придбання автоцистерни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</si>
  <si>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</si>
  <si>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придбання без ПДВ, тому дешевше</t>
  </si>
  <si>
    <t xml:space="preserve">відсоток передбачених коштів на будівництво мереж водовідведення вул. Д.Нечая , вул. Блакитної , пров Молодіжного в м. Хмельницькому до зведеного кошторису  </t>
  </si>
  <si>
    <t xml:space="preserve">відсоток передбачених коштів на реконструкцію ділянки водопроводу діаметром 500 мм по вул. Тернопільській в м. Хмельницькому до зведеного кошторису </t>
  </si>
  <si>
    <t xml:space="preserve">відсоток передбачених коштів на 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 до зведеного кошторису </t>
  </si>
  <si>
    <t>2.3</t>
  </si>
  <si>
    <t>3</t>
  </si>
  <si>
    <t>3.1</t>
  </si>
  <si>
    <t>4</t>
  </si>
  <si>
    <t>4.1</t>
  </si>
  <si>
    <t>4.2</t>
  </si>
  <si>
    <t>4.3</t>
  </si>
  <si>
    <t xml:space="preserve">Завдання 3. Внески до статутного капіталу комунального підприємства по будівництву, ремонту та експлуатації доріг </t>
  </si>
  <si>
    <t>обсяг видатків на придбання ковша</t>
  </si>
  <si>
    <t>рахунок на оплату</t>
  </si>
  <si>
    <t>обсяг видатків на капітальний ремонт теплових мереж</t>
  </si>
  <si>
    <t>кількість об'єктів, на які планується виготовити проєктно-кошторисну документацію</t>
  </si>
  <si>
    <t>середні витрати на виготовлення проєктно-кошторисної документації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</si>
  <si>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</si>
  <si>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</si>
  <si>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</si>
  <si>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Виконання бюджетної програми становить 57,02 % до затверджених призначень в 2022 р.</t>
  </si>
  <si>
    <t>Василь КАБАЛЬСЬКИЙ</t>
  </si>
  <si>
    <t>(Власне ім'я, ПРІЗВИЩЕ)</t>
  </si>
  <si>
    <t>Наталія ФУР'ЯНОВА</t>
  </si>
  <si>
    <t>9.1. Аналіз показників бюджетної програми</t>
  </si>
  <si>
    <t>Завдання 1. Поповнення статутного капіталу для функціонування Хмельницького комунального підприємства "Спецкомунтранс"</t>
  </si>
  <si>
    <t>Завдання 2. Поповнення статутного капіталу для функціонування міського комунального підприємства  "Хмельницькводоканал"</t>
  </si>
  <si>
    <t>Внески до статутного капіталу МКП "Хмельницькводоканал" (Будівництво мереж водовідведення вул.Д, Нечая , вул. Блакитної, пров Молодіжного в м. Хмельницькому)</t>
  </si>
  <si>
    <t>Пояснення: у зв'язку з введенням воєнного стану в Україні та відповідно по Постанови № 590 фінансування видатків спеціального фонду на придбання ковша не здійснювалися.</t>
  </si>
  <si>
    <t>Напрями використання бюджетних коштів*</t>
  </si>
  <si>
    <t>п. 2.2</t>
  </si>
  <si>
    <t>п. 2.3</t>
  </si>
  <si>
    <t>п. 2.4</t>
  </si>
  <si>
    <t>п. 2.6</t>
  </si>
  <si>
    <t xml:space="preserve">виникла економія коштів за результатами проведених тендерних закупівель. </t>
  </si>
  <si>
    <t>п. 2.7</t>
  </si>
  <si>
    <t>п. 2.8</t>
  </si>
  <si>
    <t>п. 2.9</t>
  </si>
  <si>
    <t>Завдання 4. Поповнення статутного капіталу для функціонування  міського комунального підприємства  "Хмельницьктеплокомуненерго"</t>
  </si>
  <si>
    <t xml:space="preserve">Завдання 5. Поповнення статутного капіталу для функціонування спеціалізованого комунального підприємства "Хмельницька міська ритуальна служба" </t>
  </si>
  <si>
    <t>обсяг видатків на придбання самоскиду</t>
  </si>
  <si>
    <t>кількість техніки, що планується придбати</t>
  </si>
  <si>
    <t>витрати на придбання 1 одиниці техніки</t>
  </si>
  <si>
    <t>відс.</t>
  </si>
  <si>
    <t>Пояснення: у зв'язку з введенням воєнного стану в Україні та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спеціального фонду на виконання робіт з нового будівництва самопливного каналізаційного колектора не здійснювалися.</t>
  </si>
  <si>
    <t xml:space="preserve">у зв'язку з відсутністю учасників тендерні закупівлі не відбулися. </t>
  </si>
  <si>
    <t xml:space="preserve">у зв'язку з відсутністю потреби у придбанні. </t>
  </si>
  <si>
    <t>недовиконання показників через недосвоєння коштів</t>
  </si>
  <si>
    <t>Пояснення: відповідно по Постанови № 590 фінансування видатків спеціального фонду на виконання робіт з нового будівництва самопливного каналізаційного колектора не здійснювалися, відповідно інші показники не виконані.</t>
  </si>
  <si>
    <t>Пояснення: відповідно по Постанови № 590 фінансування видатків спеціального фонду на придбання ковша не здійснювалися, відповідно інші показники не виконані.</t>
  </si>
  <si>
    <t>зміни в показниках у зв'язку з економією коштів</t>
  </si>
  <si>
    <t>Аналіз стану виконання результативних показників: кошти освоєні в не повному обсязі в більшості у зв'язку з тим, що відповідно по Постанови № 590 фінансування видатків спеціального фонду на виконання вищезазначених  робіт не здійснювалися, що вплинуло на недовиконання інших показників.</t>
  </si>
  <si>
    <t>Пояснення: 1) по 2 об'єктах виникла економія коштів, по 1 об'єкту - неосвоєння коштів у зв'язку з відсутністю учасників не відбулися тендерні закупівлі. По іншиих об'єктах касові видатки на вищезазначені роботи не зареєстровані казначейською службою, що призвело до виникнення кредиторської заборгованості в сумі 2 958 059,60 грн.</t>
  </si>
  <si>
    <t>Пояснення:  виконавець проектно кошторисної документації запропонував нижчу ціну, тому виникла економія коштів.</t>
  </si>
  <si>
    <t>в органах Казначейства зареєстровані бюджетні, юридичні зобов'язання, платіжні доручення на виконання робіт з реконструкції ділянки водопроводу та залишилися не оплаченими на кінець минулого бюджетного періоду в результаті чого виникла кредиторська заборгованість в сумі 1 165 856,81 грн.</t>
  </si>
  <si>
    <t>Пояснення: п. 2.1 до початку воєнного стану  виконана частина робіт. Крім того підрядною організацією були виконані роботи на суму 362 316,88 грн. В органах Казначейства зареєстровані бюджетні зобов'язання, юридичні зобов'язання, платіжні доручення  на вказану суму та залишилися не оплаченими на кінець минулого бюджетного періоду в результаті чого виникла кредиторська заборгованість.</t>
  </si>
  <si>
    <t>в органах Казначейства зареєстровані бюджетні, юридичні зобов'язання, платіжні доручення на виконання робіт з капітального ремонту,  реконструкції мереж водопостачання та водовідведення та залишилися не оплаченими на кінець минулого бюджетного періоду в результаті чого виникла кредиторська заборгованість в сумі 214 251,04 грн.</t>
  </si>
  <si>
    <t>в органах Казначейства зареєстровані бюджетні, юридичні зобов'язання, платіжні доручення на виконання робіт з нового будівництва зовнішніх мереж водопостачання та залишилися не оплаченими на кінець минулого бюджетного періоду в результаті чого виникла кредиторська заборгованість в сумі 1 215 634, 87 грн.</t>
  </si>
  <si>
    <t>Пояснення: до початку введення воєнного стану в Україні надані документи  в органи Казначейства на оплату виготовлення ПКД  на капітальний ремонт теплових мереж, та проплата була здійснена в червні 2022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</si>
</sst>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.000"/>
    <numFmt numFmtId="181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0" tint="-0.3499862666707357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4" fillId="0" borderId="0"/>
    <xf numFmtId="0" fontId="16" fillId="0" borderId="0"/>
    <xf numFmtId="0" fontId="17" fillId="0" borderId="0"/>
    <xf numFmtId="0" fontId="1" fillId="0" borderId="0"/>
    <xf numFmtId="0" fontId="2" fillId="0" borderId="0"/>
    <xf numFmtId="0" fontId="2" fillId="0" borderId="0"/>
    <xf numFmtId="0" fontId="6" fillId="0" borderId="0">
      <alignment horizontal="left"/>
    </xf>
    <xf numFmtId="0" fontId="6" fillId="0" borderId="0">
      <alignment horizontal="left"/>
    </xf>
    <xf numFmtId="0" fontId="2" fillId="0" borderId="0"/>
  </cellStyleXfs>
  <cellXfs count="338">
    <xf numFmtId="0" fontId="0" fillId="0" borderId="0" xfId="0"/>
    <xf numFmtId="0" fontId="4" fillId="0" borderId="0" xfId="9" applyFont="1" applyAlignment="1"/>
    <xf numFmtId="0" fontId="5" fillId="0" borderId="0" xfId="0" applyFont="1" applyAlignment="1">
      <alignment horizontal="left"/>
    </xf>
    <xf numFmtId="0" fontId="3" fillId="0" borderId="0" xfId="8" applyFont="1" applyAlignment="1"/>
    <xf numFmtId="0" fontId="11" fillId="0" borderId="0" xfId="0" applyFont="1"/>
    <xf numFmtId="0" fontId="11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4" fontId="11" fillId="0" borderId="1" xfId="0" applyNumberFormat="1" applyFont="1" applyBorder="1"/>
    <xf numFmtId="2" fontId="11" fillId="0" borderId="1" xfId="0" applyNumberFormat="1" applyFont="1" applyBorder="1"/>
    <xf numFmtId="0" fontId="13" fillId="0" borderId="0" xfId="0" applyFont="1"/>
    <xf numFmtId="4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4" fontId="3" fillId="2" borderId="0" xfId="6" applyNumberFormat="1" applyFont="1" applyFill="1" applyBorder="1" applyAlignment="1">
      <alignment vertical="center" wrapText="1"/>
    </xf>
    <xf numFmtId="4" fontId="9" fillId="2" borderId="0" xfId="0" applyNumberFormat="1" applyFont="1" applyFill="1" applyBorder="1" applyAlignment="1">
      <alignment vertical="center" wrapText="1"/>
    </xf>
    <xf numFmtId="4" fontId="3" fillId="2" borderId="0" xfId="6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9" applyFont="1" applyBorder="1" applyAlignment="1">
      <alignment vertical="top" wrapText="1"/>
    </xf>
    <xf numFmtId="0" fontId="3" fillId="0" borderId="0" xfId="9" applyFont="1" applyBorder="1" applyAlignment="1">
      <alignment wrapText="1"/>
    </xf>
    <xf numFmtId="0" fontId="5" fillId="0" borderId="0" xfId="9" applyFont="1" applyBorder="1" applyAlignment="1">
      <alignment vertical="top" wrapText="1"/>
    </xf>
    <xf numFmtId="0" fontId="3" fillId="0" borderId="0" xfId="9" applyFont="1" applyBorder="1" applyAlignment="1"/>
    <xf numFmtId="0" fontId="0" fillId="0" borderId="0" xfId="0" applyBorder="1" applyAlignment="1">
      <alignment horizontal="left"/>
    </xf>
    <xf numFmtId="0" fontId="13" fillId="0" borderId="0" xfId="0" applyFont="1" applyAlignment="1"/>
    <xf numFmtId="0" fontId="12" fillId="0" borderId="0" xfId="0" applyFont="1" applyAlignment="1">
      <alignment horizontal="center"/>
    </xf>
    <xf numFmtId="0" fontId="3" fillId="0" borderId="0" xfId="9" applyFont="1" applyAlignment="1">
      <alignment horizontal="center"/>
    </xf>
    <xf numFmtId="0" fontId="3" fillId="0" borderId="0" xfId="8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3" fillId="0" borderId="0" xfId="9" applyFont="1" applyFill="1" applyBorder="1" applyAlignment="1" applyProtection="1">
      <alignment vertical="center" wrapText="1"/>
    </xf>
    <xf numFmtId="0" fontId="3" fillId="0" borderId="0" xfId="9" applyFont="1"/>
    <xf numFmtId="0" fontId="3" fillId="0" borderId="0" xfId="9" applyFont="1" applyBorder="1"/>
    <xf numFmtId="0" fontId="3" fillId="0" borderId="0" xfId="8" applyFont="1" applyBorder="1" applyAlignment="1"/>
    <xf numFmtId="0" fontId="3" fillId="0" borderId="0" xfId="8" applyFont="1" applyAlignment="1">
      <alignment horizontal="center"/>
    </xf>
    <xf numFmtId="0" fontId="2" fillId="0" borderId="0" xfId="9"/>
    <xf numFmtId="0" fontId="3" fillId="0" borderId="0" xfId="8" applyFont="1" applyBorder="1" applyAlignment="1">
      <alignment vertical="center" wrapText="1"/>
    </xf>
    <xf numFmtId="0" fontId="9" fillId="0" borderId="0" xfId="3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0" xfId="7" applyFont="1" applyAlignment="1"/>
    <xf numFmtId="0" fontId="5" fillId="0" borderId="0" xfId="0" applyFont="1" applyBorder="1" applyAlignment="1">
      <alignment horizontal="center"/>
    </xf>
    <xf numFmtId="0" fontId="3" fillId="0" borderId="0" xfId="8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1" xfId="8" applyFont="1" applyBorder="1" applyAlignment="1">
      <alignment horizontal="left" vertical="center" wrapText="1"/>
    </xf>
    <xf numFmtId="0" fontId="3" fillId="0" borderId="0" xfId="9" applyFont="1" applyBorder="1" applyAlignment="1">
      <alignment horizontal="center" vertical="top"/>
    </xf>
    <xf numFmtId="0" fontId="3" fillId="0" borderId="0" xfId="9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8" fillId="0" borderId="4" xfId="6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3" fillId="0" borderId="0" xfId="9" applyFont="1" applyBorder="1" applyAlignment="1">
      <alignment horizontal="center"/>
    </xf>
    <xf numFmtId="0" fontId="3" fillId="0" borderId="0" xfId="9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9" fillId="0" borderId="1" xfId="1" applyFont="1" applyFill="1" applyBorder="1" applyAlignment="1">
      <alignment horizontal="left" vertical="center" wrapText="1"/>
    </xf>
    <xf numFmtId="0" fontId="3" fillId="0" borderId="3" xfId="8" applyFont="1" applyBorder="1" applyAlignment="1">
      <alignment vertical="center" wrapText="1"/>
    </xf>
    <xf numFmtId="0" fontId="3" fillId="0" borderId="4" xfId="8" applyFont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9" fillId="0" borderId="3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4" fontId="12" fillId="0" borderId="0" xfId="0" applyNumberFormat="1" applyFont="1" applyBorder="1"/>
    <xf numFmtId="0" fontId="3" fillId="2" borderId="0" xfId="0" applyNumberFormat="1" applyFont="1" applyFill="1" applyBorder="1" applyAlignment="1">
      <alignment vertical="center" wrapText="1"/>
    </xf>
    <xf numFmtId="2" fontId="11" fillId="0" borderId="0" xfId="0" applyNumberFormat="1" applyFont="1" applyBorder="1"/>
    <xf numFmtId="4" fontId="3" fillId="0" borderId="0" xfId="0" applyNumberFormat="1" applyFont="1" applyBorder="1" applyAlignment="1">
      <alignment vertical="center" wrapText="1"/>
    </xf>
    <xf numFmtId="172" fontId="3" fillId="0" borderId="0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8" applyFont="1" applyFill="1" applyBorder="1" applyAlignment="1">
      <alignment horizontal="left" vertical="center" wrapText="1"/>
    </xf>
    <xf numFmtId="181" fontId="9" fillId="2" borderId="1" xfId="0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2" fontId="3" fillId="2" borderId="1" xfId="4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left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8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wrapText="1"/>
    </xf>
    <xf numFmtId="1" fontId="3" fillId="0" borderId="1" xfId="4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wrapText="1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1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8" fillId="0" borderId="0" xfId="0" applyFont="1" applyBorder="1"/>
    <xf numFmtId="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vertical="center" wrapText="1"/>
    </xf>
    <xf numFmtId="0" fontId="8" fillId="0" borderId="3" xfId="0" applyNumberFormat="1" applyFont="1" applyBorder="1" applyAlignment="1">
      <alignment vertical="center" wrapText="1"/>
    </xf>
    <xf numFmtId="0" fontId="8" fillId="0" borderId="4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9" fillId="0" borderId="0" xfId="0" applyFont="1" applyAlignment="1">
      <alignment wrapText="1"/>
    </xf>
    <xf numFmtId="0" fontId="7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3" fillId="0" borderId="1" xfId="8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2" borderId="1" xfId="8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vertical="center" wrapText="1"/>
    </xf>
    <xf numFmtId="0" fontId="8" fillId="2" borderId="1" xfId="4" applyFont="1" applyFill="1" applyBorder="1" applyAlignment="1">
      <alignment vertical="center" wrapText="1"/>
    </xf>
    <xf numFmtId="0" fontId="3" fillId="2" borderId="1" xfId="4" applyFont="1" applyFill="1" applyBorder="1" applyAlignment="1">
      <alignment horizontal="center" vertical="center" wrapText="1"/>
    </xf>
    <xf numFmtId="172" fontId="3" fillId="2" borderId="1" xfId="8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9" applyFont="1" applyFill="1" applyBorder="1" applyAlignment="1" applyProtection="1">
      <alignment horizontal="left" wrapText="1"/>
    </xf>
    <xf numFmtId="0" fontId="3" fillId="0" borderId="12" xfId="9" applyFont="1" applyBorder="1" applyAlignment="1">
      <alignment horizontal="center"/>
    </xf>
    <xf numFmtId="0" fontId="8" fillId="0" borderId="2" xfId="6" applyFont="1" applyFill="1" applyBorder="1" applyAlignment="1">
      <alignment vertical="center" wrapText="1"/>
    </xf>
    <xf numFmtId="0" fontId="8" fillId="0" borderId="3" xfId="6" applyFont="1" applyFill="1" applyBorder="1" applyAlignment="1">
      <alignment vertical="center" wrapText="1"/>
    </xf>
    <xf numFmtId="0" fontId="8" fillId="0" borderId="4" xfId="6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3" fillId="0" borderId="2" xfId="8" applyFont="1" applyBorder="1" applyAlignment="1">
      <alignment horizontal="left" vertical="center" wrapText="1"/>
    </xf>
    <xf numFmtId="0" fontId="3" fillId="0" borderId="3" xfId="8" applyFont="1" applyBorder="1" applyAlignment="1">
      <alignment horizontal="left" vertical="center" wrapText="1"/>
    </xf>
    <xf numFmtId="0" fontId="3" fillId="0" borderId="4" xfId="8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3" fillId="2" borderId="2" xfId="6" applyNumberFormat="1" applyFont="1" applyFill="1" applyBorder="1" applyAlignment="1">
      <alignment horizontal="center" vertical="center" wrapText="1"/>
    </xf>
    <xf numFmtId="4" fontId="3" fillId="2" borderId="4" xfId="6" applyNumberFormat="1" applyFont="1" applyFill="1" applyBorder="1" applyAlignment="1">
      <alignment horizontal="center" vertical="center" wrapText="1"/>
    </xf>
    <xf numFmtId="0" fontId="5" fillId="0" borderId="0" xfId="9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3" fillId="0" borderId="12" xfId="0" applyNumberFormat="1" applyFont="1" applyBorder="1" applyAlignment="1">
      <alignment horizontal="center"/>
    </xf>
    <xf numFmtId="0" fontId="3" fillId="0" borderId="0" xfId="9" applyFont="1" applyBorder="1" applyAlignment="1">
      <alignment horizontal="center" vertical="top"/>
    </xf>
    <xf numFmtId="0" fontId="3" fillId="0" borderId="0" xfId="9" applyFont="1" applyBorder="1" applyAlignment="1">
      <alignment horizontal="center" vertical="top" wrapText="1"/>
    </xf>
    <xf numFmtId="0" fontId="3" fillId="0" borderId="12" xfId="9" applyFont="1" applyBorder="1" applyAlignment="1">
      <alignment horizontal="center" wrapText="1"/>
    </xf>
    <xf numFmtId="0" fontId="5" fillId="0" borderId="8" xfId="9" applyFont="1" applyBorder="1" applyAlignment="1">
      <alignment horizontal="center" vertical="top" wrapText="1"/>
    </xf>
    <xf numFmtId="0" fontId="9" fillId="0" borderId="1" xfId="3" applyFont="1" applyFill="1" applyBorder="1" applyAlignment="1">
      <alignment horizontal="left" vertical="center" wrapText="1"/>
    </xf>
    <xf numFmtId="0" fontId="3" fillId="0" borderId="2" xfId="8" applyFont="1" applyBorder="1" applyAlignment="1">
      <alignment horizontal="center" vertical="center" wrapText="1"/>
    </xf>
    <xf numFmtId="0" fontId="3" fillId="0" borderId="3" xfId="8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9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17" fontId="12" fillId="0" borderId="2" xfId="0" applyNumberFormat="1" applyFont="1" applyBorder="1" applyAlignment="1">
      <alignment horizontal="left" wrapText="1"/>
    </xf>
    <xf numFmtId="17" fontId="12" fillId="0" borderId="3" xfId="0" applyNumberFormat="1" applyFont="1" applyBorder="1" applyAlignment="1">
      <alignment horizontal="left" wrapText="1"/>
    </xf>
    <xf numFmtId="17" fontId="11" fillId="0" borderId="2" xfId="0" applyNumberFormat="1" applyFont="1" applyBorder="1" applyAlignment="1">
      <alignment horizontal="left" wrapText="1"/>
    </xf>
    <xf numFmtId="17" fontId="11" fillId="0" borderId="3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8" applyNumberFormat="1" applyFont="1" applyBorder="1" applyAlignment="1">
      <alignment horizontal="left" vertical="center" wrapText="1"/>
    </xf>
    <xf numFmtId="4" fontId="9" fillId="0" borderId="13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2" borderId="2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4" xfId="4" applyFont="1" applyFill="1" applyBorder="1" applyAlignment="1">
      <alignment horizontal="left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4" xfId="4" applyNumberFormat="1" applyFont="1" applyFill="1" applyBorder="1" applyAlignment="1">
      <alignment horizontal="center" vertical="center" wrapText="1"/>
    </xf>
    <xf numFmtId="1" fontId="3" fillId="2" borderId="1" xfId="4" applyNumberFormat="1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8" applyNumberFormat="1" applyFont="1" applyFill="1" applyBorder="1" applyAlignment="1">
      <alignment horizontal="left" vertical="center" wrapText="1"/>
    </xf>
    <xf numFmtId="0" fontId="3" fillId="4" borderId="1" xfId="8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</cellXfs>
  <cellStyles count="10">
    <cellStyle name="Звичайний" xfId="0" builtinId="0"/>
    <cellStyle name="Звичайний 21" xfId="1"/>
    <cellStyle name="Звичайний 21 2 3 2" xfId="2"/>
    <cellStyle name="Звичайний 27 3 2" xfId="3"/>
    <cellStyle name="Обычный 3" xfId="4"/>
    <cellStyle name="Обычный 4 3" xfId="5"/>
    <cellStyle name="Обычный_КАПІТАЛЬНІ  ВКЛАДЕННЯ 2015" xfId="6"/>
    <cellStyle name="Обычный_Лист1" xfId="7"/>
    <cellStyle name="Обычный_Паспорт_Звіт 2012 остання сесія 2" xfId="8"/>
    <cellStyle name="Обычный_Шаблон паспорта" xfId="9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96"/>
  <sheetViews>
    <sheetView tabSelected="1" view="pageBreakPreview" zoomScaleNormal="100" zoomScaleSheetLayoutView="100" workbookViewId="0">
      <selection activeCell="AV90" sqref="AV90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9.85546875" style="4" customWidth="1"/>
    <col min="4" max="4" width="9.140625" style="4"/>
    <col min="5" max="5" width="11.28515625" style="4" customWidth="1"/>
    <col min="6" max="13" width="0.85546875" style="4" hidden="1" customWidth="1"/>
    <col min="14" max="27" width="2.7109375" style="4" hidden="1" customWidth="1"/>
    <col min="28" max="28" width="2.140625" style="4" hidden="1" customWidth="1"/>
    <col min="29" max="29" width="12" style="4" customWidth="1"/>
    <col min="30" max="30" width="14.7109375" style="4" customWidth="1"/>
    <col min="31" max="31" width="14.7109375" style="4" hidden="1" customWidth="1"/>
    <col min="32" max="32" width="14" style="4" customWidth="1"/>
    <col min="33" max="33" width="5.85546875" style="4" customWidth="1"/>
    <col min="34" max="34" width="6.28515625" style="4" customWidth="1"/>
    <col min="35" max="35" width="7.28515625" style="4" customWidth="1"/>
    <col min="36" max="36" width="7.85546875" style="4" customWidth="1"/>
    <col min="37" max="37" width="8" style="4" hidden="1" customWidth="1"/>
    <col min="38" max="38" width="15.42578125" style="4" customWidth="1"/>
    <col min="39" max="39" width="10.85546875" style="4" customWidth="1"/>
    <col min="40" max="40" width="14.85546875" style="4" customWidth="1"/>
    <col min="41" max="42" width="15" style="4" hidden="1" customWidth="1"/>
    <col min="43" max="43" width="15.7109375" style="4" customWidth="1"/>
    <col min="44" max="44" width="10.42578125" style="4" customWidth="1"/>
    <col min="45" max="45" width="15" style="4" customWidth="1"/>
    <col min="46" max="46" width="14.85546875" style="4" customWidth="1"/>
    <col min="47" max="47" width="10.7109375" style="4" customWidth="1"/>
    <col min="48" max="48" width="9.140625" style="4"/>
    <col min="49" max="49" width="12" style="4" bestFit="1" customWidth="1"/>
    <col min="50" max="16384" width="9.140625" style="4"/>
  </cols>
  <sheetData>
    <row r="1" spans="1:73" x14ac:dyDescent="0.25">
      <c r="AL1" s="1" t="s">
        <v>5</v>
      </c>
    </row>
    <row r="2" spans="1:73" x14ac:dyDescent="0.25">
      <c r="AL2" s="1" t="s">
        <v>2</v>
      </c>
    </row>
    <row r="3" spans="1:73" x14ac:dyDescent="0.25">
      <c r="AL3" s="1" t="s">
        <v>3</v>
      </c>
    </row>
    <row r="4" spans="1:73" x14ac:dyDescent="0.25">
      <c r="AL4" s="2" t="s">
        <v>4</v>
      </c>
    </row>
    <row r="5" spans="1:73" x14ac:dyDescent="0.25">
      <c r="AL5" s="2" t="s">
        <v>94</v>
      </c>
    </row>
    <row r="8" spans="1:73" x14ac:dyDescent="0.25">
      <c r="AD8" s="20"/>
      <c r="AE8" s="20"/>
      <c r="AF8" s="20"/>
      <c r="AG8" s="20"/>
      <c r="AH8" s="49" t="s">
        <v>45</v>
      </c>
      <c r="AJ8" s="14"/>
      <c r="AK8" s="14"/>
      <c r="AM8" s="20"/>
    </row>
    <row r="9" spans="1:73" ht="15.75" x14ac:dyDescent="0.25">
      <c r="AC9" s="24"/>
      <c r="AD9" s="225" t="s">
        <v>46</v>
      </c>
      <c r="AE9" s="225"/>
      <c r="AF9" s="225"/>
      <c r="AG9" s="225"/>
      <c r="AH9" s="225"/>
      <c r="AI9" s="225"/>
      <c r="AJ9" s="225"/>
      <c r="AK9" s="225"/>
      <c r="AL9" s="225"/>
      <c r="AM9" s="225"/>
    </row>
    <row r="10" spans="1:73" ht="15.75" x14ac:dyDescent="0.25">
      <c r="AC10" s="48"/>
      <c r="AD10" s="225" t="s">
        <v>95</v>
      </c>
      <c r="AE10" s="225"/>
      <c r="AF10" s="225"/>
      <c r="AG10" s="225"/>
      <c r="AH10" s="225"/>
      <c r="AI10" s="225"/>
      <c r="AJ10" s="225"/>
      <c r="AK10" s="225"/>
      <c r="AL10" s="225"/>
      <c r="AM10" s="225"/>
    </row>
    <row r="13" spans="1:73" ht="15.75" x14ac:dyDescent="0.25">
      <c r="A13" s="40" t="s">
        <v>35</v>
      </c>
      <c r="B13" s="227">
        <v>1400000</v>
      </c>
      <c r="C13" s="227"/>
      <c r="D13" s="46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227" t="s">
        <v>76</v>
      </c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90"/>
      <c r="AP13" s="90"/>
      <c r="AQ13" s="41"/>
      <c r="AR13" s="265" t="s">
        <v>36</v>
      </c>
      <c r="AS13" s="265"/>
      <c r="AT13" s="41"/>
      <c r="AU13" s="41"/>
      <c r="AV13" s="41"/>
      <c r="AW13" s="41"/>
      <c r="AZ13" s="41"/>
    </row>
    <row r="14" spans="1:73" ht="57" customHeight="1" x14ac:dyDescent="0.25">
      <c r="A14" s="42"/>
      <c r="B14" s="269" t="s">
        <v>37</v>
      </c>
      <c r="C14" s="269"/>
      <c r="D14" s="45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266" t="s">
        <v>38</v>
      </c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76"/>
      <c r="AP14" s="76"/>
      <c r="AQ14" s="41"/>
      <c r="AR14" s="264" t="s">
        <v>39</v>
      </c>
      <c r="AS14" s="264"/>
      <c r="AT14" s="41"/>
      <c r="AU14" s="41"/>
      <c r="AV14" s="41"/>
      <c r="AW14" s="41"/>
      <c r="AZ14" s="41"/>
    </row>
    <row r="15" spans="1:73" x14ac:dyDescent="0.25">
      <c r="A15" s="42"/>
      <c r="B15" s="41"/>
      <c r="C15" s="41"/>
      <c r="D15" s="47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Z15" s="41"/>
    </row>
    <row r="16" spans="1:73" ht="15.75" x14ac:dyDescent="0.25">
      <c r="A16" s="40" t="s">
        <v>0</v>
      </c>
      <c r="B16" s="227">
        <v>14100000</v>
      </c>
      <c r="C16" s="227"/>
      <c r="D16" s="46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227" t="s">
        <v>76</v>
      </c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90"/>
      <c r="AP16" s="90"/>
      <c r="AQ16" s="41"/>
      <c r="AR16" s="265" t="s">
        <v>36</v>
      </c>
      <c r="AS16" s="265"/>
      <c r="AT16" s="41"/>
      <c r="AU16" s="41"/>
      <c r="AV16" s="47"/>
      <c r="AW16" s="47"/>
      <c r="AX16" s="8"/>
      <c r="AY16" s="8"/>
      <c r="AZ16" s="47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</row>
    <row r="17" spans="1:73" ht="57" customHeight="1" x14ac:dyDescent="0.25">
      <c r="A17" s="42"/>
      <c r="B17" s="269" t="s">
        <v>37</v>
      </c>
      <c r="C17" s="269"/>
      <c r="D17" s="45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266" t="s">
        <v>40</v>
      </c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76"/>
      <c r="AP17" s="76"/>
      <c r="AQ17" s="41"/>
      <c r="AR17" s="264" t="s">
        <v>39</v>
      </c>
      <c r="AS17" s="264"/>
      <c r="AT17" s="41"/>
      <c r="AU17" s="41"/>
      <c r="AV17" s="47"/>
      <c r="AW17" s="47"/>
      <c r="AX17" s="8"/>
      <c r="AY17" s="8"/>
      <c r="AZ17" s="47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x14ac:dyDescent="0.25">
      <c r="A18" s="42"/>
      <c r="B18" s="41"/>
      <c r="C18" s="41"/>
      <c r="D18" s="47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7"/>
      <c r="AW18" s="47"/>
      <c r="AX18" s="8"/>
      <c r="AY18" s="8"/>
      <c r="AZ18" s="47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ht="17.25" customHeight="1" x14ac:dyDescent="0.25">
      <c r="A19" s="40" t="s">
        <v>1</v>
      </c>
      <c r="B19" s="227">
        <v>1417670</v>
      </c>
      <c r="C19" s="227"/>
      <c r="D19" s="46"/>
      <c r="E19" s="227">
        <v>7670</v>
      </c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46"/>
      <c r="AE19" s="46"/>
      <c r="AF19" s="275" t="s">
        <v>22</v>
      </c>
      <c r="AG19" s="275"/>
      <c r="AI19" s="268" t="s">
        <v>23</v>
      </c>
      <c r="AJ19" s="268"/>
      <c r="AK19" s="268"/>
      <c r="AL19" s="268"/>
      <c r="AM19" s="268"/>
      <c r="AN19" s="268"/>
      <c r="AO19" s="91"/>
      <c r="AP19" s="91"/>
      <c r="AQ19" s="44"/>
      <c r="AR19" s="273" t="s">
        <v>77</v>
      </c>
      <c r="AS19" s="274"/>
      <c r="AT19" s="44"/>
      <c r="AU19" s="44"/>
      <c r="AV19" s="47"/>
      <c r="AW19" s="47"/>
      <c r="AX19" s="8"/>
      <c r="AY19" s="8"/>
      <c r="AZ19" s="47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ht="60" customHeight="1" x14ac:dyDescent="0.25">
      <c r="A20" s="41"/>
      <c r="B20" s="269" t="s">
        <v>37</v>
      </c>
      <c r="C20" s="269"/>
      <c r="D20" s="45"/>
      <c r="E20" s="263" t="s">
        <v>41</v>
      </c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45"/>
      <c r="AE20" s="45"/>
      <c r="AF20" s="263" t="s">
        <v>44</v>
      </c>
      <c r="AG20" s="263"/>
      <c r="AI20" s="267" t="s">
        <v>42</v>
      </c>
      <c r="AJ20" s="267"/>
      <c r="AK20" s="267"/>
      <c r="AL20" s="267"/>
      <c r="AM20" s="267"/>
      <c r="AN20" s="267"/>
      <c r="AO20" s="77"/>
      <c r="AP20" s="77"/>
      <c r="AQ20" s="43"/>
      <c r="AR20" s="264" t="s">
        <v>43</v>
      </c>
      <c r="AS20" s="264"/>
      <c r="AT20" s="43"/>
      <c r="AU20" s="43"/>
      <c r="AV20" s="43"/>
      <c r="AW20" s="43"/>
      <c r="AX20" s="8"/>
      <c r="AY20" s="8"/>
      <c r="AZ20" s="47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x14ac:dyDescent="0.25"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ht="15.75" x14ac:dyDescent="0.25">
      <c r="A22" s="50" t="s">
        <v>54</v>
      </c>
      <c r="B22" s="226" t="s">
        <v>47</v>
      </c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41"/>
      <c r="AU22" s="41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7"/>
      <c r="AS23" s="47"/>
      <c r="AT23" s="47"/>
      <c r="AU23" s="47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</row>
    <row r="24" spans="1:73" ht="18" customHeight="1" x14ac:dyDescent="0.25">
      <c r="A24" s="51"/>
      <c r="B24" s="52" t="s">
        <v>13</v>
      </c>
      <c r="C24" s="238" t="s">
        <v>48</v>
      </c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59"/>
      <c r="AS24" s="59"/>
      <c r="AT24" s="59"/>
      <c r="AU24" s="59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</row>
    <row r="25" spans="1:73" ht="18" customHeight="1" x14ac:dyDescent="0.25">
      <c r="A25" s="51"/>
      <c r="B25" s="52">
        <v>1</v>
      </c>
      <c r="C25" s="243" t="s">
        <v>49</v>
      </c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5"/>
      <c r="AR25" s="59"/>
      <c r="AS25" s="59"/>
      <c r="AT25" s="59"/>
      <c r="AU25" s="59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</row>
    <row r="26" spans="1:73" ht="15.75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</row>
    <row r="27" spans="1:73" ht="18.75" customHeight="1" x14ac:dyDescent="0.25">
      <c r="A27" s="50" t="s">
        <v>55</v>
      </c>
      <c r="B27" s="54" t="s">
        <v>50</v>
      </c>
      <c r="C27" s="54"/>
      <c r="D27" s="54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227" t="s">
        <v>51</v>
      </c>
      <c r="AD27" s="227"/>
      <c r="AE27" s="227"/>
      <c r="AF27" s="227"/>
      <c r="AG27" s="227"/>
      <c r="AH27" s="227"/>
      <c r="AI27" s="227"/>
      <c r="AJ27" s="227"/>
      <c r="AK27" s="227"/>
      <c r="AL27" s="227"/>
      <c r="AM27" s="47"/>
      <c r="AN27" s="47"/>
      <c r="AO27" s="47"/>
      <c r="AP27" s="47"/>
      <c r="AQ27" s="47"/>
      <c r="AR27" s="47"/>
      <c r="AS27" s="47"/>
      <c r="AT27" s="47"/>
      <c r="AU27" s="41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</row>
    <row r="28" spans="1:73" ht="15.75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55"/>
      <c r="AD28" s="47"/>
      <c r="AE28" s="47"/>
      <c r="AF28" s="47"/>
      <c r="AG28" s="47"/>
      <c r="AH28" s="47"/>
      <c r="AI28" s="47"/>
      <c r="AJ28" s="47"/>
      <c r="AK28" s="47"/>
      <c r="AL28" s="56"/>
      <c r="AM28" s="47"/>
      <c r="AN28" s="47"/>
      <c r="AO28" s="47"/>
      <c r="AP28" s="47"/>
      <c r="AQ28" s="47"/>
      <c r="AR28" s="47"/>
      <c r="AS28" s="47"/>
      <c r="AT28" s="47"/>
      <c r="AU28" s="41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</row>
    <row r="29" spans="1:73" ht="18.75" customHeight="1" x14ac:dyDescent="0.25">
      <c r="A29" s="57" t="s">
        <v>11</v>
      </c>
      <c r="B29" s="3" t="s">
        <v>52</v>
      </c>
      <c r="C29" s="5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</row>
    <row r="30" spans="1:73" ht="15.75" x14ac:dyDescent="0.25">
      <c r="A30" s="57"/>
      <c r="B30" s="3"/>
      <c r="C30" s="5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41"/>
      <c r="AM30" s="41"/>
      <c r="AN30" s="41"/>
      <c r="AO30" s="41"/>
      <c r="AP30" s="41"/>
      <c r="AQ30" s="41"/>
      <c r="AR30" s="47"/>
      <c r="AS30" s="47"/>
      <c r="AT30" s="47"/>
      <c r="AU30" s="47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</row>
    <row r="31" spans="1:73" ht="18" customHeight="1" x14ac:dyDescent="0.25">
      <c r="A31" s="57"/>
      <c r="B31" s="52" t="s">
        <v>13</v>
      </c>
      <c r="C31" s="271" t="s">
        <v>53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59"/>
      <c r="AS31" s="59"/>
      <c r="AT31" s="59"/>
      <c r="AU31" s="59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</row>
    <row r="32" spans="1:73" ht="18" customHeight="1" x14ac:dyDescent="0.25">
      <c r="A32" s="57"/>
      <c r="B32" s="52">
        <v>1</v>
      </c>
      <c r="C32" s="200" t="s">
        <v>168</v>
      </c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59"/>
      <c r="AS32" s="59"/>
      <c r="AT32" s="59"/>
      <c r="AU32" s="59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</row>
    <row r="33" spans="1:73" ht="18" customHeight="1" x14ac:dyDescent="0.25">
      <c r="A33" s="57"/>
      <c r="B33" s="52">
        <v>2</v>
      </c>
      <c r="C33" s="200" t="s">
        <v>169</v>
      </c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59"/>
      <c r="AS33" s="59"/>
      <c r="AT33" s="59"/>
      <c r="AU33" s="59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</row>
    <row r="34" spans="1:73" ht="18" customHeight="1" x14ac:dyDescent="0.25">
      <c r="A34" s="8"/>
      <c r="B34" s="52">
        <v>3</v>
      </c>
      <c r="C34" s="270" t="s">
        <v>96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60"/>
      <c r="AS34" s="60"/>
      <c r="AT34" s="60"/>
      <c r="AU34" s="60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</row>
    <row r="35" spans="1:73" ht="18" customHeight="1" x14ac:dyDescent="0.25">
      <c r="A35" s="8"/>
      <c r="B35" s="52">
        <v>4</v>
      </c>
      <c r="C35" s="270" t="s">
        <v>97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  <c r="AQ35" s="270"/>
      <c r="AR35" s="60"/>
      <c r="AS35" s="60"/>
      <c r="AT35" s="60"/>
      <c r="AU35" s="60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</row>
    <row r="36" spans="1:73" ht="18" customHeight="1" x14ac:dyDescent="0.25">
      <c r="A36" s="8"/>
      <c r="B36" s="6">
        <v>5</v>
      </c>
      <c r="C36" s="246" t="s">
        <v>98</v>
      </c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S36" s="5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</row>
    <row r="37" spans="1:73" x14ac:dyDescent="0.25">
      <c r="A37" s="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7"/>
      <c r="AO37" s="7"/>
      <c r="AP37" s="7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</row>
    <row r="38" spans="1:73" ht="18.75" customHeight="1" x14ac:dyDescent="0.25">
      <c r="A38" s="61" t="s">
        <v>14</v>
      </c>
      <c r="B38" s="37" t="s">
        <v>56</v>
      </c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</row>
    <row r="39" spans="1:73" ht="18.75" customHeight="1" x14ac:dyDescent="0.25">
      <c r="A39" s="37" t="s">
        <v>99</v>
      </c>
      <c r="B39" s="37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</row>
    <row r="40" spans="1:73" ht="15.75" x14ac:dyDescent="0.25">
      <c r="B40" s="3"/>
      <c r="AQ40" s="4" t="s">
        <v>70</v>
      </c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</row>
    <row r="41" spans="1:73" ht="31.5" customHeight="1" x14ac:dyDescent="0.25">
      <c r="A41" s="247" t="s">
        <v>13</v>
      </c>
      <c r="B41" s="249" t="s">
        <v>172</v>
      </c>
      <c r="C41" s="250"/>
      <c r="D41" s="250"/>
      <c r="E41" s="251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212" t="s">
        <v>9</v>
      </c>
      <c r="AD41" s="212"/>
      <c r="AE41" s="212"/>
      <c r="AF41" s="212"/>
      <c r="AG41" s="233" t="s">
        <v>57</v>
      </c>
      <c r="AH41" s="234"/>
      <c r="AI41" s="234"/>
      <c r="AJ41" s="234"/>
      <c r="AK41" s="234"/>
      <c r="AL41" s="235"/>
      <c r="AM41" s="212" t="s">
        <v>10</v>
      </c>
      <c r="AN41" s="212"/>
      <c r="AO41" s="212"/>
      <c r="AP41" s="212"/>
      <c r="AQ41" s="212"/>
      <c r="AR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</row>
    <row r="42" spans="1:73" ht="32.25" customHeight="1" x14ac:dyDescent="0.25">
      <c r="A42" s="248"/>
      <c r="B42" s="252"/>
      <c r="C42" s="253"/>
      <c r="D42" s="253"/>
      <c r="E42" s="254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6" t="s">
        <v>6</v>
      </c>
      <c r="AD42" s="6" t="s">
        <v>7</v>
      </c>
      <c r="AE42" s="6"/>
      <c r="AF42" s="6" t="s">
        <v>8</v>
      </c>
      <c r="AG42" s="212" t="s">
        <v>6</v>
      </c>
      <c r="AH42" s="212"/>
      <c r="AI42" s="233" t="s">
        <v>7</v>
      </c>
      <c r="AJ42" s="235"/>
      <c r="AK42" s="79"/>
      <c r="AL42" s="6" t="s">
        <v>8</v>
      </c>
      <c r="AM42" s="6" t="s">
        <v>6</v>
      </c>
      <c r="AN42" s="6" t="s">
        <v>7</v>
      </c>
      <c r="AO42" s="6"/>
      <c r="AP42" s="6"/>
      <c r="AQ42" s="6" t="s">
        <v>8</v>
      </c>
      <c r="AR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</row>
    <row r="43" spans="1:73" x14ac:dyDescent="0.25">
      <c r="A43" s="12">
        <v>1</v>
      </c>
      <c r="B43" s="212">
        <v>2</v>
      </c>
      <c r="C43" s="212"/>
      <c r="D43" s="212"/>
      <c r="E43" s="212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>
        <v>3</v>
      </c>
      <c r="AD43" s="6">
        <v>4</v>
      </c>
      <c r="AE43" s="6"/>
      <c r="AF43" s="6">
        <v>5</v>
      </c>
      <c r="AG43" s="212">
        <v>6</v>
      </c>
      <c r="AH43" s="212"/>
      <c r="AI43" s="233">
        <v>7</v>
      </c>
      <c r="AJ43" s="235"/>
      <c r="AK43" s="78"/>
      <c r="AL43" s="26">
        <v>8</v>
      </c>
      <c r="AM43" s="6">
        <v>9</v>
      </c>
      <c r="AN43" s="6">
        <v>10</v>
      </c>
      <c r="AO43" s="6"/>
      <c r="AP43" s="6"/>
      <c r="AQ43" s="6">
        <v>11</v>
      </c>
      <c r="AR43" s="9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</row>
    <row r="44" spans="1:73" s="20" customFormat="1" ht="54.75" customHeight="1" x14ac:dyDescent="0.2">
      <c r="A44" s="62">
        <v>1</v>
      </c>
      <c r="B44" s="228" t="s">
        <v>73</v>
      </c>
      <c r="C44" s="229"/>
      <c r="D44" s="229"/>
      <c r="E44" s="230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19"/>
      <c r="AD44" s="35">
        <f>SUM(AD45:AD46)</f>
        <v>110000</v>
      </c>
      <c r="AE44" s="35"/>
      <c r="AF44" s="35">
        <f>AD44</f>
        <v>110000</v>
      </c>
      <c r="AG44" s="236"/>
      <c r="AH44" s="236"/>
      <c r="AI44" s="236">
        <f>SUM(AI45:AJ46)</f>
        <v>0</v>
      </c>
      <c r="AJ44" s="236"/>
      <c r="AK44" s="35"/>
      <c r="AL44" s="35">
        <f t="shared" ref="AL44:AL51" si="0">AG44+AI44</f>
        <v>0</v>
      </c>
      <c r="AM44" s="35"/>
      <c r="AN44" s="35">
        <f>AI44-AD44</f>
        <v>-110000</v>
      </c>
      <c r="AO44" s="35"/>
      <c r="AP44" s="35"/>
      <c r="AQ44" s="35">
        <f t="shared" ref="AQ44:AQ56" si="1">AM44+AN44</f>
        <v>-110000</v>
      </c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</row>
    <row r="45" spans="1:73" ht="94.5" customHeight="1" x14ac:dyDescent="0.25">
      <c r="A45" s="63" t="s">
        <v>58</v>
      </c>
      <c r="B45" s="213" t="s">
        <v>102</v>
      </c>
      <c r="C45" s="214"/>
      <c r="D45" s="214"/>
      <c r="E45" s="215"/>
      <c r="F45" s="99" t="s">
        <v>78</v>
      </c>
      <c r="G45" s="99" t="s">
        <v>78</v>
      </c>
      <c r="H45" s="99" t="s">
        <v>78</v>
      </c>
      <c r="I45" s="99" t="s">
        <v>78</v>
      </c>
      <c r="J45" s="99" t="s">
        <v>78</v>
      </c>
      <c r="K45" s="99" t="s">
        <v>78</v>
      </c>
      <c r="L45" s="99" t="s">
        <v>78</v>
      </c>
      <c r="M45" s="99" t="s">
        <v>78</v>
      </c>
      <c r="N45" s="99" t="s">
        <v>78</v>
      </c>
      <c r="O45" s="99" t="s">
        <v>78</v>
      </c>
      <c r="P45" s="99" t="s">
        <v>78</v>
      </c>
      <c r="Q45" s="99" t="s">
        <v>78</v>
      </c>
      <c r="R45" s="99" t="s">
        <v>78</v>
      </c>
      <c r="S45" s="99" t="s">
        <v>78</v>
      </c>
      <c r="T45" s="99" t="s">
        <v>78</v>
      </c>
      <c r="U45" s="99" t="s">
        <v>78</v>
      </c>
      <c r="V45" s="99" t="s">
        <v>78</v>
      </c>
      <c r="W45" s="99" t="s">
        <v>78</v>
      </c>
      <c r="X45" s="99" t="s">
        <v>78</v>
      </c>
      <c r="Y45" s="99" t="s">
        <v>78</v>
      </c>
      <c r="Z45" s="99" t="s">
        <v>78</v>
      </c>
      <c r="AA45" s="99" t="s">
        <v>78</v>
      </c>
      <c r="AB45" s="99" t="s">
        <v>78</v>
      </c>
      <c r="AC45" s="13"/>
      <c r="AD45" s="261">
        <v>100000</v>
      </c>
      <c r="AE45" s="262"/>
      <c r="AF45" s="36">
        <f>AD45</f>
        <v>100000</v>
      </c>
      <c r="AG45" s="209"/>
      <c r="AH45" s="209"/>
      <c r="AI45" s="237">
        <v>0</v>
      </c>
      <c r="AJ45" s="237"/>
      <c r="AK45" s="89"/>
      <c r="AL45" s="36">
        <f t="shared" si="0"/>
        <v>0</v>
      </c>
      <c r="AM45" s="36"/>
      <c r="AN45" s="36">
        <f>AI45-AD45</f>
        <v>-100000</v>
      </c>
      <c r="AO45" s="36"/>
      <c r="AP45" s="36"/>
      <c r="AQ45" s="36">
        <f t="shared" si="1"/>
        <v>-100000</v>
      </c>
      <c r="AR45" s="8"/>
      <c r="AS45" s="8"/>
      <c r="AT45" s="32"/>
      <c r="AU45" s="8"/>
      <c r="AV45" s="8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</row>
    <row r="46" spans="1:73" ht="102.75" customHeight="1" x14ac:dyDescent="0.25">
      <c r="A46" s="63" t="s">
        <v>59</v>
      </c>
      <c r="B46" s="213" t="s">
        <v>103</v>
      </c>
      <c r="C46" s="214"/>
      <c r="D46" s="214"/>
      <c r="E46" s="215"/>
      <c r="F46" s="99" t="s">
        <v>79</v>
      </c>
      <c r="G46" s="99" t="s">
        <v>79</v>
      </c>
      <c r="H46" s="99" t="s">
        <v>79</v>
      </c>
      <c r="I46" s="99" t="s">
        <v>79</v>
      </c>
      <c r="J46" s="99" t="s">
        <v>79</v>
      </c>
      <c r="K46" s="99" t="s">
        <v>79</v>
      </c>
      <c r="L46" s="99" t="s">
        <v>79</v>
      </c>
      <c r="M46" s="99" t="s">
        <v>79</v>
      </c>
      <c r="N46" s="99" t="s">
        <v>79</v>
      </c>
      <c r="O46" s="99" t="s">
        <v>79</v>
      </c>
      <c r="P46" s="99" t="s">
        <v>79</v>
      </c>
      <c r="Q46" s="99" t="s">
        <v>79</v>
      </c>
      <c r="R46" s="99" t="s">
        <v>79</v>
      </c>
      <c r="S46" s="99" t="s">
        <v>79</v>
      </c>
      <c r="T46" s="99" t="s">
        <v>79</v>
      </c>
      <c r="U46" s="99" t="s">
        <v>79</v>
      </c>
      <c r="V46" s="99" t="s">
        <v>79</v>
      </c>
      <c r="W46" s="99" t="s">
        <v>79</v>
      </c>
      <c r="X46" s="99" t="s">
        <v>79</v>
      </c>
      <c r="Y46" s="99" t="s">
        <v>79</v>
      </c>
      <c r="Z46" s="99" t="s">
        <v>79</v>
      </c>
      <c r="AA46" s="99" t="s">
        <v>79</v>
      </c>
      <c r="AB46" s="99" t="s">
        <v>79</v>
      </c>
      <c r="AC46" s="13"/>
      <c r="AD46" s="257">
        <v>10000</v>
      </c>
      <c r="AE46" s="258"/>
      <c r="AF46" s="36">
        <f>AD46</f>
        <v>10000</v>
      </c>
      <c r="AG46" s="209"/>
      <c r="AH46" s="209"/>
      <c r="AI46" s="209">
        <v>0</v>
      </c>
      <c r="AJ46" s="209"/>
      <c r="AK46" s="36"/>
      <c r="AL46" s="36">
        <f t="shared" si="0"/>
        <v>0</v>
      </c>
      <c r="AM46" s="36"/>
      <c r="AN46" s="36">
        <f>AI46-AD46</f>
        <v>-10000</v>
      </c>
      <c r="AO46" s="36"/>
      <c r="AP46" s="36"/>
      <c r="AQ46" s="36">
        <f t="shared" si="1"/>
        <v>-10000</v>
      </c>
      <c r="AR46" s="8"/>
      <c r="AS46" s="8"/>
      <c r="AT46" s="33"/>
      <c r="AU46" s="8"/>
      <c r="AV46" s="8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</row>
    <row r="47" spans="1:73" s="20" customFormat="1" ht="53.25" customHeight="1" x14ac:dyDescent="0.2">
      <c r="A47" s="62">
        <v>2</v>
      </c>
      <c r="B47" s="228" t="s">
        <v>74</v>
      </c>
      <c r="C47" s="229"/>
      <c r="D47" s="229"/>
      <c r="E47" s="230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19"/>
      <c r="AD47" s="35">
        <f>SUM(AD48:AD56)</f>
        <v>23297422</v>
      </c>
      <c r="AE47" s="35"/>
      <c r="AF47" s="35">
        <f t="shared" ref="AF47:AF52" si="2">AC47+AD47</f>
        <v>23297422</v>
      </c>
      <c r="AG47" s="236"/>
      <c r="AH47" s="236"/>
      <c r="AI47" s="231">
        <f>SUM(AI48:AJ56)</f>
        <v>12078277.23</v>
      </c>
      <c r="AJ47" s="231">
        <f>SUM(AJ48:AJ56)</f>
        <v>0</v>
      </c>
      <c r="AK47" s="85"/>
      <c r="AL47" s="35">
        <f t="shared" si="0"/>
        <v>12078277.23</v>
      </c>
      <c r="AM47" s="35"/>
      <c r="AN47" s="35">
        <f t="shared" ref="AN47:AN56" si="3">AI47-AD47</f>
        <v>-11219144.77</v>
      </c>
      <c r="AO47" s="35"/>
      <c r="AP47" s="35"/>
      <c r="AQ47" s="35">
        <f>AM47+AN47</f>
        <v>-11219144.77</v>
      </c>
      <c r="AR47" s="21"/>
      <c r="AS47" s="21"/>
      <c r="AT47" s="21"/>
      <c r="AU47" s="21"/>
      <c r="AV47" s="123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</row>
    <row r="48" spans="1:73" ht="80.25" customHeight="1" x14ac:dyDescent="0.25">
      <c r="A48" s="63" t="s">
        <v>60</v>
      </c>
      <c r="B48" s="277" t="s">
        <v>170</v>
      </c>
      <c r="C48" s="278" t="s">
        <v>104</v>
      </c>
      <c r="D48" s="278" t="s">
        <v>104</v>
      </c>
      <c r="E48" s="278" t="s">
        <v>104</v>
      </c>
      <c r="F48" s="278" t="s">
        <v>104</v>
      </c>
      <c r="G48" s="278" t="s">
        <v>104</v>
      </c>
      <c r="H48" s="278" t="s">
        <v>104</v>
      </c>
      <c r="I48" s="278" t="s">
        <v>104</v>
      </c>
      <c r="J48" s="278" t="s">
        <v>104</v>
      </c>
      <c r="K48" s="278" t="s">
        <v>104</v>
      </c>
      <c r="L48" s="278" t="s">
        <v>104</v>
      </c>
      <c r="M48" s="278" t="s">
        <v>104</v>
      </c>
      <c r="N48" s="278" t="s">
        <v>104</v>
      </c>
      <c r="O48" s="278" t="s">
        <v>104</v>
      </c>
      <c r="P48" s="278" t="s">
        <v>104</v>
      </c>
      <c r="Q48" s="278" t="s">
        <v>104</v>
      </c>
      <c r="R48" s="278" t="s">
        <v>104</v>
      </c>
      <c r="S48" s="278" t="s">
        <v>104</v>
      </c>
      <c r="T48" s="278" t="s">
        <v>104</v>
      </c>
      <c r="U48" s="278" t="s">
        <v>104</v>
      </c>
      <c r="V48" s="278" t="s">
        <v>104</v>
      </c>
      <c r="W48" s="278" t="s">
        <v>104</v>
      </c>
      <c r="X48" s="278" t="s">
        <v>104</v>
      </c>
      <c r="Y48" s="278" t="s">
        <v>104</v>
      </c>
      <c r="Z48" s="279" t="s">
        <v>104</v>
      </c>
      <c r="AA48" s="95"/>
      <c r="AB48" s="96"/>
      <c r="AC48" s="13"/>
      <c r="AD48" s="259">
        <v>697324</v>
      </c>
      <c r="AE48" s="260"/>
      <c r="AF48" s="36">
        <f t="shared" si="2"/>
        <v>697324</v>
      </c>
      <c r="AG48" s="209"/>
      <c r="AH48" s="209"/>
      <c r="AI48" s="257">
        <v>333866.08</v>
      </c>
      <c r="AJ48" s="258"/>
      <c r="AK48" s="84"/>
      <c r="AL48" s="36">
        <f t="shared" si="0"/>
        <v>333866.08</v>
      </c>
      <c r="AM48" s="36"/>
      <c r="AN48" s="36">
        <f t="shared" si="3"/>
        <v>-363457.92</v>
      </c>
      <c r="AO48" s="36"/>
      <c r="AP48" s="36"/>
      <c r="AQ48" s="36">
        <f t="shared" si="1"/>
        <v>-363457.92</v>
      </c>
      <c r="AR48" s="8"/>
      <c r="AS48" s="34"/>
      <c r="AT48" s="34"/>
      <c r="AU48" s="8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8"/>
    </row>
    <row r="49" spans="1:73" ht="50.25" customHeight="1" x14ac:dyDescent="0.25">
      <c r="A49" s="63" t="s">
        <v>61</v>
      </c>
      <c r="B49" s="277" t="s">
        <v>105</v>
      </c>
      <c r="C49" s="278" t="s">
        <v>105</v>
      </c>
      <c r="D49" s="278" t="s">
        <v>105</v>
      </c>
      <c r="E49" s="278" t="s">
        <v>105</v>
      </c>
      <c r="F49" s="278" t="s">
        <v>105</v>
      </c>
      <c r="G49" s="278" t="s">
        <v>105</v>
      </c>
      <c r="H49" s="278" t="s">
        <v>105</v>
      </c>
      <c r="I49" s="278" t="s">
        <v>105</v>
      </c>
      <c r="J49" s="278" t="s">
        <v>105</v>
      </c>
      <c r="K49" s="278" t="s">
        <v>105</v>
      </c>
      <c r="L49" s="278" t="s">
        <v>105</v>
      </c>
      <c r="M49" s="278" t="s">
        <v>105</v>
      </c>
      <c r="N49" s="278" t="s">
        <v>105</v>
      </c>
      <c r="O49" s="278" t="s">
        <v>105</v>
      </c>
      <c r="P49" s="278" t="s">
        <v>105</v>
      </c>
      <c r="Q49" s="278" t="s">
        <v>105</v>
      </c>
      <c r="R49" s="278" t="s">
        <v>105</v>
      </c>
      <c r="S49" s="278" t="s">
        <v>105</v>
      </c>
      <c r="T49" s="278" t="s">
        <v>105</v>
      </c>
      <c r="U49" s="278" t="s">
        <v>105</v>
      </c>
      <c r="V49" s="278" t="s">
        <v>105</v>
      </c>
      <c r="W49" s="278" t="s">
        <v>105</v>
      </c>
      <c r="X49" s="278" t="s">
        <v>105</v>
      </c>
      <c r="Y49" s="278" t="s">
        <v>105</v>
      </c>
      <c r="Z49" s="279" t="s">
        <v>105</v>
      </c>
      <c r="AA49" s="95"/>
      <c r="AB49" s="96"/>
      <c r="AC49" s="13"/>
      <c r="AD49" s="259">
        <v>3000000</v>
      </c>
      <c r="AE49" s="260"/>
      <c r="AF49" s="36">
        <f t="shared" si="2"/>
        <v>3000000</v>
      </c>
      <c r="AG49" s="209"/>
      <c r="AH49" s="209"/>
      <c r="AI49" s="216">
        <v>2885000</v>
      </c>
      <c r="AJ49" s="217"/>
      <c r="AK49" s="84"/>
      <c r="AL49" s="36">
        <f t="shared" si="0"/>
        <v>2885000</v>
      </c>
      <c r="AM49" s="36"/>
      <c r="AN49" s="36">
        <f t="shared" si="3"/>
        <v>-115000</v>
      </c>
      <c r="AO49" s="36"/>
      <c r="AP49" s="36"/>
      <c r="AQ49" s="36">
        <f t="shared" si="1"/>
        <v>-115000</v>
      </c>
      <c r="AR49" s="8"/>
      <c r="AS49" s="29"/>
      <c r="AT49" s="29"/>
      <c r="AU49" s="8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8"/>
    </row>
    <row r="50" spans="1:73" ht="70.5" customHeight="1" x14ac:dyDescent="0.25">
      <c r="A50" s="63" t="s">
        <v>147</v>
      </c>
      <c r="B50" s="277" t="s">
        <v>106</v>
      </c>
      <c r="C50" s="278" t="s">
        <v>106</v>
      </c>
      <c r="D50" s="278" t="s">
        <v>106</v>
      </c>
      <c r="E50" s="278" t="s">
        <v>106</v>
      </c>
      <c r="F50" s="278" t="s">
        <v>106</v>
      </c>
      <c r="G50" s="278" t="s">
        <v>106</v>
      </c>
      <c r="H50" s="278" t="s">
        <v>106</v>
      </c>
      <c r="I50" s="278" t="s">
        <v>106</v>
      </c>
      <c r="J50" s="278" t="s">
        <v>106</v>
      </c>
      <c r="K50" s="278" t="s">
        <v>106</v>
      </c>
      <c r="L50" s="278" t="s">
        <v>106</v>
      </c>
      <c r="M50" s="278" t="s">
        <v>106</v>
      </c>
      <c r="N50" s="278" t="s">
        <v>106</v>
      </c>
      <c r="O50" s="278" t="s">
        <v>106</v>
      </c>
      <c r="P50" s="278" t="s">
        <v>106</v>
      </c>
      <c r="Q50" s="278" t="s">
        <v>106</v>
      </c>
      <c r="R50" s="278" t="s">
        <v>106</v>
      </c>
      <c r="S50" s="278" t="s">
        <v>106</v>
      </c>
      <c r="T50" s="278" t="s">
        <v>106</v>
      </c>
      <c r="U50" s="278" t="s">
        <v>106</v>
      </c>
      <c r="V50" s="278" t="s">
        <v>106</v>
      </c>
      <c r="W50" s="278" t="s">
        <v>106</v>
      </c>
      <c r="X50" s="278" t="s">
        <v>106</v>
      </c>
      <c r="Y50" s="278" t="s">
        <v>106</v>
      </c>
      <c r="Z50" s="279" t="s">
        <v>106</v>
      </c>
      <c r="AA50" s="95"/>
      <c r="AB50" s="96"/>
      <c r="AC50" s="13"/>
      <c r="AD50" s="259">
        <v>1442309</v>
      </c>
      <c r="AE50" s="260"/>
      <c r="AF50" s="36">
        <f t="shared" si="2"/>
        <v>1442309</v>
      </c>
      <c r="AG50" s="209"/>
      <c r="AH50" s="209"/>
      <c r="AI50" s="216">
        <v>0</v>
      </c>
      <c r="AJ50" s="217"/>
      <c r="AK50" s="84"/>
      <c r="AL50" s="36">
        <f t="shared" si="0"/>
        <v>0</v>
      </c>
      <c r="AM50" s="36"/>
      <c r="AN50" s="36">
        <f t="shared" si="3"/>
        <v>-1442309</v>
      </c>
      <c r="AO50" s="36"/>
      <c r="AP50" s="36"/>
      <c r="AQ50" s="36">
        <f t="shared" si="1"/>
        <v>-1442309</v>
      </c>
      <c r="AR50" s="8"/>
      <c r="AS50" s="29"/>
      <c r="AT50" s="29"/>
      <c r="AU50" s="8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8"/>
    </row>
    <row r="51" spans="1:73" ht="96.75" customHeight="1" x14ac:dyDescent="0.25">
      <c r="A51" s="63" t="s">
        <v>62</v>
      </c>
      <c r="B51" s="277" t="s">
        <v>107</v>
      </c>
      <c r="C51" s="278" t="s">
        <v>107</v>
      </c>
      <c r="D51" s="278" t="s">
        <v>107</v>
      </c>
      <c r="E51" s="278" t="s">
        <v>107</v>
      </c>
      <c r="F51" s="278" t="s">
        <v>107</v>
      </c>
      <c r="G51" s="278" t="s">
        <v>107</v>
      </c>
      <c r="H51" s="278" t="s">
        <v>107</v>
      </c>
      <c r="I51" s="278" t="s">
        <v>107</v>
      </c>
      <c r="J51" s="278" t="s">
        <v>107</v>
      </c>
      <c r="K51" s="278" t="s">
        <v>107</v>
      </c>
      <c r="L51" s="278" t="s">
        <v>107</v>
      </c>
      <c r="M51" s="278" t="s">
        <v>107</v>
      </c>
      <c r="N51" s="278" t="s">
        <v>107</v>
      </c>
      <c r="O51" s="278" t="s">
        <v>107</v>
      </c>
      <c r="P51" s="278" t="s">
        <v>107</v>
      </c>
      <c r="Q51" s="278" t="s">
        <v>107</v>
      </c>
      <c r="R51" s="278" t="s">
        <v>107</v>
      </c>
      <c r="S51" s="278" t="s">
        <v>107</v>
      </c>
      <c r="T51" s="278" t="s">
        <v>107</v>
      </c>
      <c r="U51" s="278" t="s">
        <v>107</v>
      </c>
      <c r="V51" s="278" t="s">
        <v>107</v>
      </c>
      <c r="W51" s="278" t="s">
        <v>107</v>
      </c>
      <c r="X51" s="278" t="s">
        <v>107</v>
      </c>
      <c r="Y51" s="278" t="s">
        <v>107</v>
      </c>
      <c r="Z51" s="279" t="s">
        <v>107</v>
      </c>
      <c r="AA51" s="95"/>
      <c r="AB51" s="96"/>
      <c r="AC51" s="13"/>
      <c r="AD51" s="259">
        <v>215000</v>
      </c>
      <c r="AE51" s="260"/>
      <c r="AF51" s="36">
        <f t="shared" si="2"/>
        <v>215000</v>
      </c>
      <c r="AG51" s="209"/>
      <c r="AH51" s="209"/>
      <c r="AI51" s="216">
        <v>0</v>
      </c>
      <c r="AJ51" s="217"/>
      <c r="AK51" s="84"/>
      <c r="AL51" s="36">
        <f t="shared" si="0"/>
        <v>0</v>
      </c>
      <c r="AM51" s="36"/>
      <c r="AN51" s="36">
        <f t="shared" si="3"/>
        <v>-215000</v>
      </c>
      <c r="AO51" s="36"/>
      <c r="AP51" s="36"/>
      <c r="AQ51" s="36">
        <f t="shared" si="1"/>
        <v>-215000</v>
      </c>
      <c r="AR51" s="8"/>
      <c r="AS51" s="29"/>
      <c r="AT51" s="29"/>
      <c r="AU51" s="8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8"/>
    </row>
    <row r="52" spans="1:73" ht="79.5" customHeight="1" x14ac:dyDescent="0.25">
      <c r="A52" s="63" t="s">
        <v>63</v>
      </c>
      <c r="B52" s="277" t="s">
        <v>108</v>
      </c>
      <c r="C52" s="278" t="s">
        <v>108</v>
      </c>
      <c r="D52" s="278" t="s">
        <v>108</v>
      </c>
      <c r="E52" s="278" t="s">
        <v>108</v>
      </c>
      <c r="F52" s="278" t="s">
        <v>108</v>
      </c>
      <c r="G52" s="278" t="s">
        <v>108</v>
      </c>
      <c r="H52" s="278" t="s">
        <v>108</v>
      </c>
      <c r="I52" s="278" t="s">
        <v>108</v>
      </c>
      <c r="J52" s="278" t="s">
        <v>108</v>
      </c>
      <c r="K52" s="278" t="s">
        <v>108</v>
      </c>
      <c r="L52" s="278" t="s">
        <v>108</v>
      </c>
      <c r="M52" s="278" t="s">
        <v>108</v>
      </c>
      <c r="N52" s="278" t="s">
        <v>108</v>
      </c>
      <c r="O52" s="278" t="s">
        <v>108</v>
      </c>
      <c r="P52" s="278" t="s">
        <v>108</v>
      </c>
      <c r="Q52" s="278" t="s">
        <v>108</v>
      </c>
      <c r="R52" s="278" t="s">
        <v>108</v>
      </c>
      <c r="S52" s="278" t="s">
        <v>108</v>
      </c>
      <c r="T52" s="278" t="s">
        <v>108</v>
      </c>
      <c r="U52" s="278" t="s">
        <v>108</v>
      </c>
      <c r="V52" s="278" t="s">
        <v>108</v>
      </c>
      <c r="W52" s="278" t="s">
        <v>108</v>
      </c>
      <c r="X52" s="278" t="s">
        <v>108</v>
      </c>
      <c r="Y52" s="278" t="s">
        <v>108</v>
      </c>
      <c r="Z52" s="279" t="s">
        <v>108</v>
      </c>
      <c r="AA52" s="95"/>
      <c r="AB52" s="96"/>
      <c r="AC52" s="13"/>
      <c r="AD52" s="259">
        <v>126692</v>
      </c>
      <c r="AE52" s="260"/>
      <c r="AF52" s="36">
        <f t="shared" si="2"/>
        <v>126692</v>
      </c>
      <c r="AG52" s="209"/>
      <c r="AH52" s="209"/>
      <c r="AI52" s="216">
        <v>126692</v>
      </c>
      <c r="AJ52" s="217"/>
      <c r="AK52" s="84"/>
      <c r="AL52" s="36">
        <f>AI52</f>
        <v>126692</v>
      </c>
      <c r="AM52" s="36"/>
      <c r="AN52" s="36">
        <f t="shared" si="3"/>
        <v>0</v>
      </c>
      <c r="AO52" s="36"/>
      <c r="AP52" s="36"/>
      <c r="AQ52" s="36">
        <f t="shared" si="1"/>
        <v>0</v>
      </c>
      <c r="AR52" s="8"/>
      <c r="AS52" s="29"/>
      <c r="AT52" s="29"/>
      <c r="AU52" s="8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8"/>
    </row>
    <row r="53" spans="1:73" ht="51" customHeight="1" x14ac:dyDescent="0.25">
      <c r="A53" s="63" t="s">
        <v>80</v>
      </c>
      <c r="B53" s="277" t="s">
        <v>109</v>
      </c>
      <c r="C53" s="278" t="s">
        <v>109</v>
      </c>
      <c r="D53" s="278" t="s">
        <v>109</v>
      </c>
      <c r="E53" s="278" t="s">
        <v>109</v>
      </c>
      <c r="F53" s="278" t="s">
        <v>109</v>
      </c>
      <c r="G53" s="278" t="s">
        <v>109</v>
      </c>
      <c r="H53" s="278" t="s">
        <v>109</v>
      </c>
      <c r="I53" s="278" t="s">
        <v>109</v>
      </c>
      <c r="J53" s="278" t="s">
        <v>109</v>
      </c>
      <c r="K53" s="278" t="s">
        <v>109</v>
      </c>
      <c r="L53" s="278" t="s">
        <v>109</v>
      </c>
      <c r="M53" s="278" t="s">
        <v>109</v>
      </c>
      <c r="N53" s="278" t="s">
        <v>109</v>
      </c>
      <c r="O53" s="278" t="s">
        <v>109</v>
      </c>
      <c r="P53" s="278" t="s">
        <v>109</v>
      </c>
      <c r="Q53" s="278" t="s">
        <v>109</v>
      </c>
      <c r="R53" s="278" t="s">
        <v>109</v>
      </c>
      <c r="S53" s="278" t="s">
        <v>109</v>
      </c>
      <c r="T53" s="278" t="s">
        <v>109</v>
      </c>
      <c r="U53" s="278" t="s">
        <v>109</v>
      </c>
      <c r="V53" s="278" t="s">
        <v>109</v>
      </c>
      <c r="W53" s="278" t="s">
        <v>109</v>
      </c>
      <c r="X53" s="278" t="s">
        <v>109</v>
      </c>
      <c r="Y53" s="278" t="s">
        <v>109</v>
      </c>
      <c r="Z53" s="279" t="s">
        <v>109</v>
      </c>
      <c r="AA53" s="97"/>
      <c r="AB53" s="98"/>
      <c r="AC53" s="13"/>
      <c r="AD53" s="259">
        <v>10500000</v>
      </c>
      <c r="AE53" s="260"/>
      <c r="AF53" s="36">
        <f>AC53+AD53</f>
        <v>10500000</v>
      </c>
      <c r="AG53" s="209"/>
      <c r="AH53" s="209"/>
      <c r="AI53" s="216">
        <v>8732719.1500000004</v>
      </c>
      <c r="AJ53" s="217"/>
      <c r="AK53" s="84"/>
      <c r="AL53" s="36">
        <f>AG53+AI53</f>
        <v>8732719.1500000004</v>
      </c>
      <c r="AM53" s="36"/>
      <c r="AN53" s="36">
        <f t="shared" si="3"/>
        <v>-1767280.8499999996</v>
      </c>
      <c r="AO53" s="36"/>
      <c r="AP53" s="36"/>
      <c r="AQ53" s="36">
        <f t="shared" si="1"/>
        <v>-1767280.8499999996</v>
      </c>
      <c r="AR53" s="8"/>
      <c r="AS53" s="29"/>
      <c r="AT53" s="29"/>
      <c r="AU53" s="8"/>
      <c r="AV53" s="121" t="s">
        <v>143</v>
      </c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8"/>
    </row>
    <row r="54" spans="1:73" ht="51" customHeight="1" x14ac:dyDescent="0.25">
      <c r="A54" s="63" t="s">
        <v>64</v>
      </c>
      <c r="B54" s="277" t="s">
        <v>110</v>
      </c>
      <c r="C54" s="278" t="s">
        <v>110</v>
      </c>
      <c r="D54" s="278" t="s">
        <v>110</v>
      </c>
      <c r="E54" s="278" t="s">
        <v>110</v>
      </c>
      <c r="F54" s="278" t="s">
        <v>110</v>
      </c>
      <c r="G54" s="278" t="s">
        <v>110</v>
      </c>
      <c r="H54" s="278" t="s">
        <v>110</v>
      </c>
      <c r="I54" s="278" t="s">
        <v>110</v>
      </c>
      <c r="J54" s="278" t="s">
        <v>110</v>
      </c>
      <c r="K54" s="278" t="s">
        <v>110</v>
      </c>
      <c r="L54" s="278" t="s">
        <v>110</v>
      </c>
      <c r="M54" s="278" t="s">
        <v>110</v>
      </c>
      <c r="N54" s="278" t="s">
        <v>110</v>
      </c>
      <c r="O54" s="278" t="s">
        <v>110</v>
      </c>
      <c r="P54" s="278" t="s">
        <v>110</v>
      </c>
      <c r="Q54" s="278" t="s">
        <v>110</v>
      </c>
      <c r="R54" s="278" t="s">
        <v>110</v>
      </c>
      <c r="S54" s="278" t="s">
        <v>110</v>
      </c>
      <c r="T54" s="278" t="s">
        <v>110</v>
      </c>
      <c r="U54" s="278" t="s">
        <v>110</v>
      </c>
      <c r="V54" s="278" t="s">
        <v>110</v>
      </c>
      <c r="W54" s="278" t="s">
        <v>110</v>
      </c>
      <c r="X54" s="278" t="s">
        <v>110</v>
      </c>
      <c r="Y54" s="278" t="s">
        <v>110</v>
      </c>
      <c r="Z54" s="279" t="s">
        <v>110</v>
      </c>
      <c r="AA54" s="97"/>
      <c r="AB54" s="98"/>
      <c r="AC54" s="13"/>
      <c r="AD54" s="259">
        <v>700000</v>
      </c>
      <c r="AE54" s="260"/>
      <c r="AF54" s="36">
        <f>AC54+AD54</f>
        <v>700000</v>
      </c>
      <c r="AG54" s="209"/>
      <c r="AH54" s="209"/>
      <c r="AI54" s="216">
        <v>0</v>
      </c>
      <c r="AJ54" s="217"/>
      <c r="AK54" s="84"/>
      <c r="AL54" s="36">
        <f>AG54+AI54</f>
        <v>0</v>
      </c>
      <c r="AM54" s="36"/>
      <c r="AN54" s="36">
        <f t="shared" si="3"/>
        <v>-700000</v>
      </c>
      <c r="AO54" s="36"/>
      <c r="AP54" s="36"/>
      <c r="AQ54" s="36">
        <f t="shared" si="1"/>
        <v>-700000</v>
      </c>
      <c r="AR54" s="8"/>
      <c r="AS54" s="29"/>
      <c r="AT54" s="29"/>
      <c r="AU54" s="8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8"/>
    </row>
    <row r="55" spans="1:73" ht="48" customHeight="1" x14ac:dyDescent="0.25">
      <c r="A55" s="63" t="s">
        <v>65</v>
      </c>
      <c r="B55" s="213" t="s">
        <v>111</v>
      </c>
      <c r="C55" s="214" t="s">
        <v>111</v>
      </c>
      <c r="D55" s="214" t="s">
        <v>111</v>
      </c>
      <c r="E55" s="214" t="s">
        <v>111</v>
      </c>
      <c r="F55" s="214" t="s">
        <v>111</v>
      </c>
      <c r="G55" s="214" t="s">
        <v>111</v>
      </c>
      <c r="H55" s="214" t="s">
        <v>111</v>
      </c>
      <c r="I55" s="214" t="s">
        <v>111</v>
      </c>
      <c r="J55" s="214" t="s">
        <v>111</v>
      </c>
      <c r="K55" s="214" t="s">
        <v>111</v>
      </c>
      <c r="L55" s="214" t="s">
        <v>111</v>
      </c>
      <c r="M55" s="214" t="s">
        <v>111</v>
      </c>
      <c r="N55" s="214" t="s">
        <v>111</v>
      </c>
      <c r="O55" s="214" t="s">
        <v>111</v>
      </c>
      <c r="P55" s="214" t="s">
        <v>111</v>
      </c>
      <c r="Q55" s="214" t="s">
        <v>111</v>
      </c>
      <c r="R55" s="214" t="s">
        <v>111</v>
      </c>
      <c r="S55" s="214" t="s">
        <v>111</v>
      </c>
      <c r="T55" s="214" t="s">
        <v>111</v>
      </c>
      <c r="U55" s="214" t="s">
        <v>111</v>
      </c>
      <c r="V55" s="214" t="s">
        <v>111</v>
      </c>
      <c r="W55" s="214" t="s">
        <v>111</v>
      </c>
      <c r="X55" s="214" t="s">
        <v>111</v>
      </c>
      <c r="Y55" s="214" t="s">
        <v>111</v>
      </c>
      <c r="Z55" s="215" t="s">
        <v>111</v>
      </c>
      <c r="AA55" s="97"/>
      <c r="AB55" s="98"/>
      <c r="AC55" s="13"/>
      <c r="AD55" s="259">
        <v>5400000</v>
      </c>
      <c r="AE55" s="260"/>
      <c r="AF55" s="36">
        <f>AC55+AD55</f>
        <v>5400000</v>
      </c>
      <c r="AG55" s="209"/>
      <c r="AH55" s="209"/>
      <c r="AI55" s="216">
        <v>0</v>
      </c>
      <c r="AJ55" s="217"/>
      <c r="AK55" s="84"/>
      <c r="AL55" s="36">
        <f>AG55+AI55</f>
        <v>0</v>
      </c>
      <c r="AM55" s="36"/>
      <c r="AN55" s="36">
        <f t="shared" si="3"/>
        <v>-5400000</v>
      </c>
      <c r="AO55" s="36"/>
      <c r="AP55" s="36"/>
      <c r="AQ55" s="36">
        <f t="shared" si="1"/>
        <v>-5400000</v>
      </c>
      <c r="AR55" s="8"/>
      <c r="AS55" s="29"/>
      <c r="AT55" s="29"/>
      <c r="AU55" s="8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8"/>
    </row>
    <row r="56" spans="1:73" ht="96.75" customHeight="1" x14ac:dyDescent="0.25">
      <c r="A56" s="63" t="s">
        <v>66</v>
      </c>
      <c r="B56" s="277" t="s">
        <v>112</v>
      </c>
      <c r="C56" s="278" t="s">
        <v>112</v>
      </c>
      <c r="D56" s="278" t="s">
        <v>112</v>
      </c>
      <c r="E56" s="278" t="s">
        <v>112</v>
      </c>
      <c r="F56" s="278" t="s">
        <v>112</v>
      </c>
      <c r="G56" s="278" t="s">
        <v>112</v>
      </c>
      <c r="H56" s="278" t="s">
        <v>112</v>
      </c>
      <c r="I56" s="278" t="s">
        <v>112</v>
      </c>
      <c r="J56" s="278" t="s">
        <v>112</v>
      </c>
      <c r="K56" s="278" t="s">
        <v>112</v>
      </c>
      <c r="L56" s="278" t="s">
        <v>112</v>
      </c>
      <c r="M56" s="278" t="s">
        <v>112</v>
      </c>
      <c r="N56" s="278" t="s">
        <v>112</v>
      </c>
      <c r="O56" s="278" t="s">
        <v>112</v>
      </c>
      <c r="P56" s="278" t="s">
        <v>112</v>
      </c>
      <c r="Q56" s="278" t="s">
        <v>112</v>
      </c>
      <c r="R56" s="278" t="s">
        <v>112</v>
      </c>
      <c r="S56" s="278" t="s">
        <v>112</v>
      </c>
      <c r="T56" s="278" t="s">
        <v>112</v>
      </c>
      <c r="U56" s="278" t="s">
        <v>112</v>
      </c>
      <c r="V56" s="278" t="s">
        <v>112</v>
      </c>
      <c r="W56" s="278" t="s">
        <v>112</v>
      </c>
      <c r="X56" s="278" t="s">
        <v>112</v>
      </c>
      <c r="Y56" s="278" t="s">
        <v>112</v>
      </c>
      <c r="Z56" s="279" t="s">
        <v>112</v>
      </c>
      <c r="AA56" s="97"/>
      <c r="AB56" s="98"/>
      <c r="AC56" s="13"/>
      <c r="AD56" s="259">
        <v>1216097</v>
      </c>
      <c r="AE56" s="260"/>
      <c r="AF56" s="36">
        <f>AC56+AD56</f>
        <v>1216097</v>
      </c>
      <c r="AG56" s="209"/>
      <c r="AH56" s="209"/>
      <c r="AI56" s="216">
        <v>0</v>
      </c>
      <c r="AJ56" s="217"/>
      <c r="AK56" s="84"/>
      <c r="AL56" s="36">
        <f>AI56</f>
        <v>0</v>
      </c>
      <c r="AM56" s="36"/>
      <c r="AN56" s="36">
        <f t="shared" si="3"/>
        <v>-1216097</v>
      </c>
      <c r="AO56" s="36"/>
      <c r="AP56" s="36"/>
      <c r="AQ56" s="36">
        <f t="shared" si="1"/>
        <v>-1216097</v>
      </c>
      <c r="AR56" s="8"/>
      <c r="AS56" s="29"/>
      <c r="AT56" s="29"/>
      <c r="AU56" s="8"/>
      <c r="AV56" s="121"/>
      <c r="AW56" s="8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8"/>
    </row>
    <row r="57" spans="1:73" ht="63" customHeight="1" x14ac:dyDescent="0.25">
      <c r="A57" s="64" t="s">
        <v>148</v>
      </c>
      <c r="B57" s="180" t="s">
        <v>81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2"/>
      <c r="AA57" s="88"/>
      <c r="AB57" s="88"/>
      <c r="AC57" s="19"/>
      <c r="AD57" s="35">
        <f>AD58</f>
        <v>90000</v>
      </c>
      <c r="AE57" s="35"/>
      <c r="AF57" s="35">
        <f>AD57</f>
        <v>90000</v>
      </c>
      <c r="AG57" s="236"/>
      <c r="AH57" s="236"/>
      <c r="AI57" s="236">
        <f>AI58</f>
        <v>0</v>
      </c>
      <c r="AJ57" s="236"/>
      <c r="AK57" s="35"/>
      <c r="AL57" s="35">
        <f>AG57+AI57</f>
        <v>0</v>
      </c>
      <c r="AM57" s="35"/>
      <c r="AN57" s="35">
        <f t="shared" ref="AN57:AN64" si="4">AI57-AD57</f>
        <v>-90000</v>
      </c>
      <c r="AO57" s="35"/>
      <c r="AP57" s="35"/>
      <c r="AQ57" s="35">
        <f>AM57+AN57</f>
        <v>-90000</v>
      </c>
      <c r="AR57" s="8"/>
      <c r="AS57" s="29"/>
      <c r="AT57" s="29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</row>
    <row r="58" spans="1:73" ht="55.5" customHeight="1" x14ac:dyDescent="0.25">
      <c r="A58" s="63" t="s">
        <v>149</v>
      </c>
      <c r="B58" s="213" t="s">
        <v>118</v>
      </c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5"/>
      <c r="AA58" s="104"/>
      <c r="AB58" s="105"/>
      <c r="AC58" s="13"/>
      <c r="AD58" s="36">
        <v>90000</v>
      </c>
      <c r="AE58" s="36"/>
      <c r="AF58" s="36">
        <f t="shared" ref="AF58:AF65" si="5">AC58+AD58</f>
        <v>90000</v>
      </c>
      <c r="AG58" s="209"/>
      <c r="AH58" s="209"/>
      <c r="AI58" s="216">
        <v>0</v>
      </c>
      <c r="AJ58" s="217"/>
      <c r="AK58" s="84"/>
      <c r="AL58" s="36">
        <f>AI58</f>
        <v>0</v>
      </c>
      <c r="AM58" s="36"/>
      <c r="AN58" s="36">
        <f t="shared" si="4"/>
        <v>-90000</v>
      </c>
      <c r="AO58" s="36"/>
      <c r="AP58" s="36"/>
      <c r="AQ58" s="36">
        <f>AM58+AN58</f>
        <v>-90000</v>
      </c>
      <c r="AR58" s="8"/>
      <c r="AS58" s="29"/>
      <c r="AT58" s="29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</row>
    <row r="59" spans="1:73" ht="50.25" customHeight="1" x14ac:dyDescent="0.25">
      <c r="A59" s="64" t="s">
        <v>150</v>
      </c>
      <c r="B59" s="199" t="s">
        <v>82</v>
      </c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94"/>
      <c r="AB59" s="94"/>
      <c r="AC59" s="19"/>
      <c r="AD59" s="107">
        <f>SUM(AD60:AD62)</f>
        <v>150000</v>
      </c>
      <c r="AE59" s="107"/>
      <c r="AF59" s="107">
        <f t="shared" si="5"/>
        <v>150000</v>
      </c>
      <c r="AG59" s="236"/>
      <c r="AH59" s="236"/>
      <c r="AI59" s="236">
        <f>SUM(AI60:AJ62)</f>
        <v>30557.7</v>
      </c>
      <c r="AJ59" s="236"/>
      <c r="AK59" s="35"/>
      <c r="AL59" s="35">
        <f t="shared" ref="AL59:AL64" si="6">AI59</f>
        <v>30557.7</v>
      </c>
      <c r="AM59" s="108"/>
      <c r="AN59" s="35">
        <f t="shared" si="4"/>
        <v>-119442.3</v>
      </c>
      <c r="AO59" s="35"/>
      <c r="AP59" s="35"/>
      <c r="AQ59" s="35">
        <f t="shared" ref="AQ59:AQ64" si="7">AM59+AN59</f>
        <v>-119442.3</v>
      </c>
      <c r="AR59" s="8"/>
      <c r="AS59" s="29"/>
      <c r="AT59" s="29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</row>
    <row r="60" spans="1:73" ht="80.099999999999994" customHeight="1" x14ac:dyDescent="0.25">
      <c r="A60" s="63" t="s">
        <v>151</v>
      </c>
      <c r="B60" s="197" t="s">
        <v>113</v>
      </c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94"/>
      <c r="AB60" s="94"/>
      <c r="AC60" s="13"/>
      <c r="AD60" s="92">
        <v>50000</v>
      </c>
      <c r="AE60" s="92"/>
      <c r="AF60" s="92">
        <f t="shared" si="5"/>
        <v>50000</v>
      </c>
      <c r="AG60" s="209"/>
      <c r="AH60" s="209"/>
      <c r="AI60" s="209">
        <v>10149.08</v>
      </c>
      <c r="AJ60" s="209"/>
      <c r="AK60" s="36"/>
      <c r="AL60" s="36">
        <f t="shared" si="6"/>
        <v>10149.08</v>
      </c>
      <c r="AM60" s="66"/>
      <c r="AN60" s="36">
        <f t="shared" si="4"/>
        <v>-39850.92</v>
      </c>
      <c r="AO60" s="36"/>
      <c r="AP60" s="36"/>
      <c r="AQ60" s="36">
        <f t="shared" si="7"/>
        <v>-39850.92</v>
      </c>
      <c r="AR60" s="8"/>
      <c r="AS60" s="29"/>
      <c r="AT60" s="29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</row>
    <row r="61" spans="1:73" ht="80.099999999999994" customHeight="1" x14ac:dyDescent="0.25">
      <c r="A61" s="63" t="s">
        <v>152</v>
      </c>
      <c r="B61" s="197" t="s">
        <v>114</v>
      </c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94"/>
      <c r="AB61" s="94"/>
      <c r="AC61" s="13"/>
      <c r="AD61" s="92">
        <v>50000</v>
      </c>
      <c r="AE61" s="92"/>
      <c r="AF61" s="92">
        <f t="shared" si="5"/>
        <v>50000</v>
      </c>
      <c r="AG61" s="209"/>
      <c r="AH61" s="209"/>
      <c r="AI61" s="209">
        <v>10149.08</v>
      </c>
      <c r="AJ61" s="209"/>
      <c r="AK61" s="36"/>
      <c r="AL61" s="36">
        <f t="shared" si="6"/>
        <v>10149.08</v>
      </c>
      <c r="AM61" s="66"/>
      <c r="AN61" s="36">
        <f t="shared" si="4"/>
        <v>-39850.92</v>
      </c>
      <c r="AO61" s="36"/>
      <c r="AP61" s="36"/>
      <c r="AQ61" s="36">
        <f t="shared" si="7"/>
        <v>-39850.92</v>
      </c>
      <c r="AR61" s="8"/>
      <c r="AS61" s="29"/>
      <c r="AT61" s="29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</row>
    <row r="62" spans="1:73" ht="80.099999999999994" customHeight="1" x14ac:dyDescent="0.25">
      <c r="A62" s="63" t="s">
        <v>153</v>
      </c>
      <c r="B62" s="197" t="s">
        <v>115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94"/>
      <c r="AB62" s="94"/>
      <c r="AC62" s="13"/>
      <c r="AD62" s="92">
        <v>50000</v>
      </c>
      <c r="AE62" s="92"/>
      <c r="AF62" s="92">
        <f t="shared" si="5"/>
        <v>50000</v>
      </c>
      <c r="AG62" s="209"/>
      <c r="AH62" s="209"/>
      <c r="AI62" s="209">
        <v>10259.540000000001</v>
      </c>
      <c r="AJ62" s="209"/>
      <c r="AK62" s="36"/>
      <c r="AL62" s="36">
        <f t="shared" si="6"/>
        <v>10259.540000000001</v>
      </c>
      <c r="AM62" s="66"/>
      <c r="AN62" s="36">
        <f t="shared" si="4"/>
        <v>-39740.46</v>
      </c>
      <c r="AO62" s="36"/>
      <c r="AP62" s="36"/>
      <c r="AQ62" s="36">
        <f t="shared" si="7"/>
        <v>-39740.46</v>
      </c>
      <c r="AR62" s="8"/>
      <c r="AS62" s="29"/>
      <c r="AT62" s="29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</row>
    <row r="63" spans="1:73" ht="60.75" customHeight="1" x14ac:dyDescent="0.25">
      <c r="A63" s="62">
        <v>5</v>
      </c>
      <c r="B63" s="282" t="s">
        <v>116</v>
      </c>
      <c r="C63" s="283"/>
      <c r="D63" s="283"/>
      <c r="E63" s="283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3"/>
      <c r="AD63" s="107">
        <f>AD64</f>
        <v>3200000</v>
      </c>
      <c r="AE63" s="157"/>
      <c r="AF63" s="107">
        <f t="shared" si="5"/>
        <v>3200000</v>
      </c>
      <c r="AG63" s="236"/>
      <c r="AH63" s="236"/>
      <c r="AI63" s="236">
        <f>AI64</f>
        <v>3200000</v>
      </c>
      <c r="AJ63" s="236"/>
      <c r="AK63" s="157"/>
      <c r="AL63" s="35">
        <f t="shared" si="6"/>
        <v>3200000</v>
      </c>
      <c r="AM63" s="108"/>
      <c r="AN63" s="35">
        <f t="shared" si="4"/>
        <v>0</v>
      </c>
      <c r="AO63" s="157"/>
      <c r="AP63" s="157"/>
      <c r="AQ63" s="35">
        <f t="shared" si="7"/>
        <v>0</v>
      </c>
      <c r="AR63" s="8"/>
      <c r="AS63" s="29"/>
      <c r="AT63" s="29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</row>
    <row r="64" spans="1:73" ht="60.75" customHeight="1" x14ac:dyDescent="0.25">
      <c r="A64" s="63" t="s">
        <v>67</v>
      </c>
      <c r="B64" s="284" t="s">
        <v>117</v>
      </c>
      <c r="C64" s="285"/>
      <c r="D64" s="285"/>
      <c r="E64" s="285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3"/>
      <c r="AD64" s="92">
        <v>3200000</v>
      </c>
      <c r="AE64" s="152"/>
      <c r="AF64" s="92">
        <f t="shared" si="5"/>
        <v>3200000</v>
      </c>
      <c r="AG64" s="209"/>
      <c r="AH64" s="209"/>
      <c r="AI64" s="209">
        <v>3200000</v>
      </c>
      <c r="AJ64" s="209"/>
      <c r="AK64" s="152"/>
      <c r="AL64" s="36">
        <f t="shared" si="6"/>
        <v>3200000</v>
      </c>
      <c r="AM64" s="66"/>
      <c r="AN64" s="36">
        <f t="shared" si="4"/>
        <v>0</v>
      </c>
      <c r="AO64" s="152"/>
      <c r="AP64" s="152"/>
      <c r="AQ64" s="36">
        <f t="shared" si="7"/>
        <v>0</v>
      </c>
      <c r="AR64" s="8"/>
      <c r="AS64" s="29"/>
      <c r="AT64" s="29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</row>
    <row r="65" spans="1:73" s="20" customFormat="1" ht="18.75" customHeight="1" x14ac:dyDescent="0.2">
      <c r="A65" s="62"/>
      <c r="B65" s="240" t="s">
        <v>12</v>
      </c>
      <c r="C65" s="241"/>
      <c r="D65" s="241"/>
      <c r="E65" s="24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19">
        <f>SUM(AC44:AC64)</f>
        <v>0</v>
      </c>
      <c r="AD65" s="19">
        <f>AD44+AD47+AD57+AD59+AD63</f>
        <v>26847422</v>
      </c>
      <c r="AE65" s="19"/>
      <c r="AF65" s="19">
        <f t="shared" si="5"/>
        <v>26847422</v>
      </c>
      <c r="AG65" s="232">
        <f>SUM(AG44:AH64)</f>
        <v>0</v>
      </c>
      <c r="AH65" s="232"/>
      <c r="AI65" s="232">
        <f>AI44+AI47+AI57+AI59+AI63</f>
        <v>15308834.93</v>
      </c>
      <c r="AJ65" s="232">
        <f>AJ44+AJ47+AJ57+AJ59+AJ63</f>
        <v>0</v>
      </c>
      <c r="AK65" s="19"/>
      <c r="AL65" s="19">
        <f>AI65</f>
        <v>15308834.93</v>
      </c>
      <c r="AM65" s="19"/>
      <c r="AN65" s="19">
        <f>AN44+AN47+AN57+AN59+AN63</f>
        <v>-11538587.07</v>
      </c>
      <c r="AO65" s="19">
        <f>AO44+AO47+AO57+AO59+AO63</f>
        <v>0</v>
      </c>
      <c r="AP65" s="19"/>
      <c r="AQ65" s="19">
        <f>AM65+AN65</f>
        <v>-11538587.07</v>
      </c>
      <c r="AU65" s="21"/>
      <c r="AV65" s="21"/>
      <c r="AW65" s="123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</row>
    <row r="66" spans="1:73" ht="14.25" hidden="1" customHeight="1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</row>
    <row r="67" spans="1:73" ht="14.25" customHeight="1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</row>
    <row r="68" spans="1:73" ht="14.25" customHeight="1" x14ac:dyDescent="0.25">
      <c r="A68" s="154" t="s">
        <v>100</v>
      </c>
      <c r="B68" s="8"/>
      <c r="C68" s="155"/>
      <c r="D68" s="155"/>
      <c r="E68" s="155"/>
      <c r="F68" s="155"/>
      <c r="G68" s="155"/>
      <c r="H68" s="155"/>
      <c r="I68" s="156"/>
      <c r="J68" s="156"/>
      <c r="K68" s="156"/>
      <c r="L68" s="156"/>
      <c r="M68" s="156"/>
      <c r="N68" s="156"/>
      <c r="O68" s="156"/>
      <c r="P68" s="156"/>
      <c r="Q68" s="156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</row>
    <row r="69" spans="1:73" ht="14.25" customHeight="1" x14ac:dyDescent="0.25">
      <c r="B69" s="8"/>
      <c r="C69" s="155"/>
      <c r="D69" s="155"/>
      <c r="E69" s="155"/>
      <c r="F69" s="155"/>
      <c r="G69" s="155"/>
      <c r="H69" s="155"/>
      <c r="I69" s="156"/>
      <c r="J69" s="156"/>
      <c r="K69" s="156"/>
      <c r="L69" s="156"/>
      <c r="M69" s="156"/>
      <c r="N69" s="156"/>
      <c r="O69" s="156"/>
      <c r="P69" s="156"/>
      <c r="Q69" s="156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</row>
    <row r="70" spans="1:73" ht="18.95" customHeight="1" x14ac:dyDescent="0.25">
      <c r="B70" s="153" t="s">
        <v>13</v>
      </c>
      <c r="C70" s="286" t="s">
        <v>101</v>
      </c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6"/>
      <c r="AO70" s="286"/>
      <c r="AP70" s="286"/>
      <c r="AQ70" s="286"/>
      <c r="AR70" s="286"/>
      <c r="AS70" s="286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</row>
    <row r="71" spans="1:73" ht="18.95" customHeight="1" x14ac:dyDescent="0.25">
      <c r="B71" s="153">
        <v>1</v>
      </c>
      <c r="C71" s="286">
        <v>2</v>
      </c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  <c r="AO71" s="286"/>
      <c r="AP71" s="286"/>
      <c r="AQ71" s="286"/>
      <c r="AR71" s="286"/>
      <c r="AS71" s="286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</row>
    <row r="72" spans="1:73" ht="51" customHeight="1" x14ac:dyDescent="0.25">
      <c r="B72" s="28">
        <v>1</v>
      </c>
      <c r="C72" s="200" t="s">
        <v>187</v>
      </c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200"/>
      <c r="AQ72" s="200"/>
      <c r="AR72" s="200"/>
      <c r="AS72" s="200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</row>
    <row r="73" spans="1:73" ht="51" customHeight="1" x14ac:dyDescent="0.25">
      <c r="B73" s="28">
        <v>2</v>
      </c>
      <c r="C73" s="315" t="s">
        <v>198</v>
      </c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</row>
    <row r="74" spans="1:73" ht="20.100000000000001" customHeight="1" x14ac:dyDescent="0.25">
      <c r="B74" s="28" t="s">
        <v>173</v>
      </c>
      <c r="C74" s="315" t="s">
        <v>177</v>
      </c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</row>
    <row r="75" spans="1:73" ht="33" customHeight="1" x14ac:dyDescent="0.25">
      <c r="B75" s="28" t="s">
        <v>174</v>
      </c>
      <c r="C75" s="316" t="s">
        <v>197</v>
      </c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</row>
    <row r="76" spans="1:73" ht="33.75" customHeight="1" x14ac:dyDescent="0.25">
      <c r="B76" s="28" t="s">
        <v>175</v>
      </c>
      <c r="C76" s="316" t="s">
        <v>199</v>
      </c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</row>
    <row r="77" spans="1:73" ht="20.100000000000001" customHeight="1" x14ac:dyDescent="0.25">
      <c r="B77" s="28" t="s">
        <v>176</v>
      </c>
      <c r="C77" s="317" t="s">
        <v>177</v>
      </c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</row>
    <row r="78" spans="1:73" ht="20.100000000000001" customHeight="1" x14ac:dyDescent="0.25">
      <c r="B78" s="28" t="s">
        <v>178</v>
      </c>
      <c r="C78" s="287" t="s">
        <v>189</v>
      </c>
      <c r="D78" s="287"/>
      <c r="E78" s="287"/>
      <c r="F78" s="287"/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  <c r="X78" s="287"/>
      <c r="Y78" s="287"/>
      <c r="Z78" s="287"/>
      <c r="AA78" s="287"/>
      <c r="AB78" s="287"/>
      <c r="AC78" s="287"/>
      <c r="AD78" s="287"/>
      <c r="AE78" s="287"/>
      <c r="AF78" s="287"/>
      <c r="AG78" s="287"/>
      <c r="AH78" s="287"/>
      <c r="AI78" s="287"/>
      <c r="AJ78" s="287"/>
      <c r="AK78" s="287"/>
      <c r="AL78" s="287"/>
      <c r="AM78" s="287"/>
      <c r="AN78" s="287"/>
      <c r="AO78" s="287"/>
      <c r="AP78" s="287"/>
      <c r="AQ78" s="287"/>
      <c r="AR78" s="287"/>
      <c r="AS78" s="287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</row>
    <row r="79" spans="1:73" ht="20.100000000000001" customHeight="1" x14ac:dyDescent="0.25">
      <c r="B79" s="28" t="s">
        <v>179</v>
      </c>
      <c r="C79" s="287" t="s">
        <v>188</v>
      </c>
      <c r="D79" s="287"/>
      <c r="E79" s="287"/>
      <c r="F79" s="287"/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  <c r="AF79" s="287"/>
      <c r="AG79" s="287"/>
      <c r="AH79" s="287"/>
      <c r="AI79" s="287"/>
      <c r="AJ79" s="287"/>
      <c r="AK79" s="287"/>
      <c r="AL79" s="287"/>
      <c r="AM79" s="287"/>
      <c r="AN79" s="287"/>
      <c r="AO79" s="287"/>
      <c r="AP79" s="287"/>
      <c r="AQ79" s="287"/>
      <c r="AR79" s="287"/>
      <c r="AS79" s="287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</row>
    <row r="80" spans="1:73" ht="33.75" customHeight="1" x14ac:dyDescent="0.25">
      <c r="B80" s="28" t="s">
        <v>180</v>
      </c>
      <c r="C80" s="287" t="s">
        <v>200</v>
      </c>
      <c r="D80" s="287"/>
      <c r="E80" s="287"/>
      <c r="F80" s="287"/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287"/>
      <c r="AH80" s="287"/>
      <c r="AI80" s="287"/>
      <c r="AJ80" s="287"/>
      <c r="AK80" s="287"/>
      <c r="AL80" s="287"/>
      <c r="AM80" s="287"/>
      <c r="AN80" s="287"/>
      <c r="AO80" s="287"/>
      <c r="AP80" s="287"/>
      <c r="AQ80" s="287"/>
      <c r="AR80" s="287"/>
      <c r="AS80" s="287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</row>
    <row r="81" spans="1:73" ht="18.95" customHeight="1" x14ac:dyDescent="0.25">
      <c r="B81" s="28">
        <v>3</v>
      </c>
      <c r="C81" s="200" t="s">
        <v>171</v>
      </c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Q81" s="200"/>
      <c r="AR81" s="200"/>
      <c r="AS81" s="200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</row>
    <row r="82" spans="1:73" ht="36" customHeight="1" x14ac:dyDescent="0.25">
      <c r="B82" s="28">
        <v>4</v>
      </c>
      <c r="C82" s="317" t="s">
        <v>201</v>
      </c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</row>
    <row r="83" spans="1:73" ht="14.25" customHeight="1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</row>
    <row r="84" spans="1:73" ht="18" customHeight="1" x14ac:dyDescent="0.25">
      <c r="A84" s="61" t="s">
        <v>69</v>
      </c>
      <c r="B84" s="3" t="s">
        <v>71</v>
      </c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</row>
    <row r="85" spans="1:73" ht="18.75" customHeight="1" x14ac:dyDescent="0.25">
      <c r="A85" s="61"/>
      <c r="B85" s="3"/>
      <c r="AS85" s="4" t="s">
        <v>70</v>
      </c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</row>
    <row r="86" spans="1:73" ht="30.75" customHeight="1" x14ac:dyDescent="0.25">
      <c r="A86" s="212" t="s">
        <v>13</v>
      </c>
      <c r="B86" s="212" t="s">
        <v>16</v>
      </c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2"/>
      <c r="AE86" s="212"/>
      <c r="AF86" s="212"/>
      <c r="AG86" s="212" t="s">
        <v>9</v>
      </c>
      <c r="AH86" s="212"/>
      <c r="AI86" s="212"/>
      <c r="AJ86" s="212"/>
      <c r="AK86" s="212"/>
      <c r="AL86" s="212"/>
      <c r="AM86" s="239" t="s">
        <v>57</v>
      </c>
      <c r="AN86" s="239"/>
      <c r="AO86" s="239"/>
      <c r="AP86" s="239"/>
      <c r="AQ86" s="239"/>
      <c r="AR86" s="212" t="s">
        <v>10</v>
      </c>
      <c r="AS86" s="212"/>
      <c r="AT86" s="233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</row>
    <row r="87" spans="1:73" ht="33" customHeight="1" x14ac:dyDescent="0.25">
      <c r="A87" s="212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 t="s">
        <v>6</v>
      </c>
      <c r="AH87" s="212"/>
      <c r="AI87" s="212" t="s">
        <v>7</v>
      </c>
      <c r="AJ87" s="212"/>
      <c r="AK87" s="6"/>
      <c r="AL87" s="6" t="s">
        <v>8</v>
      </c>
      <c r="AM87" s="6" t="s">
        <v>6</v>
      </c>
      <c r="AN87" s="6" t="s">
        <v>7</v>
      </c>
      <c r="AO87" s="6"/>
      <c r="AP87" s="6"/>
      <c r="AQ87" s="6" t="s">
        <v>8</v>
      </c>
      <c r="AR87" s="6" t="s">
        <v>6</v>
      </c>
      <c r="AS87" s="6" t="s">
        <v>7</v>
      </c>
      <c r="AT87" s="26" t="s">
        <v>8</v>
      </c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</row>
    <row r="88" spans="1:73" ht="18" customHeight="1" x14ac:dyDescent="0.25">
      <c r="A88" s="66">
        <v>1</v>
      </c>
      <c r="B88" s="212">
        <v>2</v>
      </c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>
        <v>3</v>
      </c>
      <c r="AH88" s="212"/>
      <c r="AI88" s="212">
        <v>4</v>
      </c>
      <c r="AJ88" s="212"/>
      <c r="AK88" s="6"/>
      <c r="AL88" s="6">
        <v>5</v>
      </c>
      <c r="AM88" s="12">
        <v>6</v>
      </c>
      <c r="AN88" s="12">
        <v>7</v>
      </c>
      <c r="AO88" s="12"/>
      <c r="AP88" s="12"/>
      <c r="AQ88" s="12">
        <v>8</v>
      </c>
      <c r="AR88" s="6">
        <v>9</v>
      </c>
      <c r="AS88" s="6">
        <v>10</v>
      </c>
      <c r="AT88" s="26">
        <v>11</v>
      </c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</row>
    <row r="89" spans="1:73" ht="37.5" customHeight="1" x14ac:dyDescent="0.25">
      <c r="A89" s="67">
        <v>1</v>
      </c>
      <c r="B89" s="193" t="s">
        <v>142</v>
      </c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294"/>
      <c r="AH89" s="295"/>
      <c r="AI89" s="292">
        <f>AD65</f>
        <v>26847422</v>
      </c>
      <c r="AJ89" s="298"/>
      <c r="AK89" s="67"/>
      <c r="AL89" s="288">
        <f>AI89</f>
        <v>26847422</v>
      </c>
      <c r="AM89" s="290"/>
      <c r="AN89" s="288">
        <f>AI65</f>
        <v>15308834.93</v>
      </c>
      <c r="AO89" s="109"/>
      <c r="AP89" s="109"/>
      <c r="AQ89" s="288">
        <f>AN89</f>
        <v>15308834.93</v>
      </c>
      <c r="AR89" s="290"/>
      <c r="AS89" s="288">
        <f>AN89-AI89</f>
        <v>-11538587.07</v>
      </c>
      <c r="AT89" s="292">
        <f>AS89</f>
        <v>-11538587.07</v>
      </c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</row>
    <row r="90" spans="1:73" ht="37.5" customHeight="1" x14ac:dyDescent="0.25">
      <c r="A90" s="67">
        <v>2</v>
      </c>
      <c r="B90" s="208" t="s">
        <v>83</v>
      </c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96"/>
      <c r="AH90" s="297"/>
      <c r="AI90" s="293"/>
      <c r="AJ90" s="299"/>
      <c r="AK90" s="67"/>
      <c r="AL90" s="289"/>
      <c r="AM90" s="291"/>
      <c r="AN90" s="289"/>
      <c r="AO90" s="109"/>
      <c r="AP90" s="109"/>
      <c r="AQ90" s="289"/>
      <c r="AR90" s="291"/>
      <c r="AS90" s="289"/>
      <c r="AT90" s="293"/>
      <c r="AU90" s="8"/>
      <c r="AV90" s="169">
        <f>AN89/AI89*100</f>
        <v>57.021619915685015</v>
      </c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</row>
    <row r="91" spans="1:73" ht="15.75" x14ac:dyDescent="0.25">
      <c r="A91" s="61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</row>
    <row r="92" spans="1:73" ht="19.5" customHeight="1" x14ac:dyDescent="0.25">
      <c r="A92" s="61" t="s">
        <v>68</v>
      </c>
      <c r="B92" s="3" t="s">
        <v>15</v>
      </c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</row>
    <row r="93" spans="1:73" ht="15.75" x14ac:dyDescent="0.25">
      <c r="A93" s="4" t="s">
        <v>167</v>
      </c>
      <c r="B93" s="3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</row>
    <row r="94" spans="1:73" ht="15.75" x14ac:dyDescent="0.25">
      <c r="B94" s="3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</row>
    <row r="95" spans="1:73" ht="51" customHeight="1" x14ac:dyDescent="0.25">
      <c r="A95" s="212" t="s">
        <v>13</v>
      </c>
      <c r="B95" s="212" t="s">
        <v>19</v>
      </c>
      <c r="C95" s="212"/>
      <c r="D95" s="212"/>
      <c r="E95" s="212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212" t="s">
        <v>17</v>
      </c>
      <c r="AD95" s="212" t="s">
        <v>18</v>
      </c>
      <c r="AE95" s="212"/>
      <c r="AF95" s="212"/>
      <c r="AG95" s="212" t="s">
        <v>9</v>
      </c>
      <c r="AH95" s="212"/>
      <c r="AI95" s="212"/>
      <c r="AJ95" s="212"/>
      <c r="AK95" s="212"/>
      <c r="AL95" s="212"/>
      <c r="AM95" s="212" t="s">
        <v>21</v>
      </c>
      <c r="AN95" s="212"/>
      <c r="AO95" s="212"/>
      <c r="AP95" s="212"/>
      <c r="AQ95" s="212"/>
      <c r="AR95" s="212" t="s">
        <v>10</v>
      </c>
      <c r="AS95" s="212"/>
      <c r="AT95" s="212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</row>
    <row r="96" spans="1:73" ht="36" customHeight="1" x14ac:dyDescent="0.25">
      <c r="A96" s="212"/>
      <c r="B96" s="212"/>
      <c r="C96" s="212"/>
      <c r="D96" s="212"/>
      <c r="E96" s="212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212"/>
      <c r="AD96" s="212"/>
      <c r="AE96" s="212"/>
      <c r="AF96" s="212"/>
      <c r="AG96" s="212" t="s">
        <v>6</v>
      </c>
      <c r="AH96" s="212"/>
      <c r="AI96" s="212" t="s">
        <v>7</v>
      </c>
      <c r="AJ96" s="212"/>
      <c r="AK96" s="6"/>
      <c r="AL96" s="6" t="s">
        <v>8</v>
      </c>
      <c r="AM96" s="6" t="s">
        <v>6</v>
      </c>
      <c r="AN96" s="6" t="s">
        <v>7</v>
      </c>
      <c r="AO96" s="6"/>
      <c r="AP96" s="6"/>
      <c r="AQ96" s="6" t="s">
        <v>8</v>
      </c>
      <c r="AR96" s="6" t="s">
        <v>6</v>
      </c>
      <c r="AS96" s="6" t="s">
        <v>7</v>
      </c>
      <c r="AT96" s="6" t="s">
        <v>8</v>
      </c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</row>
    <row r="97" spans="1:73" ht="21.75" customHeight="1" x14ac:dyDescent="0.25">
      <c r="A97" s="28">
        <v>1</v>
      </c>
      <c r="B97" s="211" t="s">
        <v>24</v>
      </c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17"/>
      <c r="AN97" s="17"/>
      <c r="AO97" s="17"/>
      <c r="AP97" s="17"/>
      <c r="AQ97" s="17"/>
      <c r="AR97" s="17"/>
      <c r="AS97" s="22"/>
      <c r="AT97" s="22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</row>
    <row r="98" spans="1:73" ht="18.75" customHeight="1" x14ac:dyDescent="0.25">
      <c r="A98" s="28"/>
      <c r="B98" s="207" t="s">
        <v>33</v>
      </c>
      <c r="C98" s="207"/>
      <c r="D98" s="207"/>
      <c r="E98" s="207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16"/>
      <c r="AD98" s="194"/>
      <c r="AE98" s="194"/>
      <c r="AF98" s="194"/>
      <c r="AG98" s="202"/>
      <c r="AH98" s="202"/>
      <c r="AI98" s="300"/>
      <c r="AJ98" s="300"/>
      <c r="AK98" s="147"/>
      <c r="AL98" s="23"/>
      <c r="AM98" s="17"/>
      <c r="AN98" s="17"/>
      <c r="AO98" s="17"/>
      <c r="AP98" s="17"/>
      <c r="AQ98" s="17"/>
      <c r="AR98" s="17"/>
      <c r="AS98" s="22"/>
      <c r="AT98" s="22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</row>
    <row r="99" spans="1:73" ht="48" customHeight="1" x14ac:dyDescent="0.25">
      <c r="A99" s="28"/>
      <c r="B99" s="208" t="s">
        <v>119</v>
      </c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16"/>
      <c r="Y99" s="16"/>
      <c r="Z99" s="16"/>
      <c r="AA99" s="16"/>
      <c r="AB99" s="16"/>
      <c r="AC99" s="27" t="s">
        <v>31</v>
      </c>
      <c r="AD99" s="218" t="s">
        <v>28</v>
      </c>
      <c r="AE99" s="218"/>
      <c r="AF99" s="218"/>
      <c r="AG99" s="255"/>
      <c r="AH99" s="255"/>
      <c r="AI99" s="205">
        <f>AD44</f>
        <v>110000</v>
      </c>
      <c r="AJ99" s="205"/>
      <c r="AK99" s="114"/>
      <c r="AL99" s="92">
        <f>AI99</f>
        <v>110000</v>
      </c>
      <c r="AM99" s="92"/>
      <c r="AN99" s="92">
        <f>AI44</f>
        <v>0</v>
      </c>
      <c r="AO99" s="92"/>
      <c r="AP99" s="92"/>
      <c r="AQ99" s="92">
        <f>AN99</f>
        <v>0</v>
      </c>
      <c r="AR99" s="92"/>
      <c r="AS99" s="92">
        <f>AN99-AI99</f>
        <v>-110000</v>
      </c>
      <c r="AT99" s="25">
        <f>AS99</f>
        <v>-110000</v>
      </c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</row>
    <row r="100" spans="1:73" ht="18.75" customHeight="1" x14ac:dyDescent="0.25">
      <c r="A100" s="28"/>
      <c r="B100" s="207" t="s">
        <v>30</v>
      </c>
      <c r="C100" s="207"/>
      <c r="D100" s="207"/>
      <c r="E100" s="207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27"/>
      <c r="AD100" s="194"/>
      <c r="AE100" s="194"/>
      <c r="AF100" s="194"/>
      <c r="AG100" s="202"/>
      <c r="AH100" s="202"/>
      <c r="AI100" s="203"/>
      <c r="AJ100" s="203"/>
      <c r="AK100" s="31"/>
      <c r="AL100" s="30"/>
      <c r="AM100" s="28"/>
      <c r="AN100" s="31"/>
      <c r="AO100" s="31"/>
      <c r="AP100" s="31"/>
      <c r="AQ100" s="25"/>
      <c r="AR100" s="28"/>
      <c r="AS100" s="25"/>
      <c r="AT100" s="25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</row>
    <row r="101" spans="1:73" ht="48" customHeight="1" x14ac:dyDescent="0.25">
      <c r="A101" s="28"/>
      <c r="B101" s="192" t="s">
        <v>84</v>
      </c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86"/>
      <c r="V101" s="86"/>
      <c r="W101" s="86"/>
      <c r="X101" s="86"/>
      <c r="Y101" s="86"/>
      <c r="Z101" s="86"/>
      <c r="AA101" s="86"/>
      <c r="AB101" s="86"/>
      <c r="AC101" s="27" t="s">
        <v>31</v>
      </c>
      <c r="AD101" s="218" t="s">
        <v>93</v>
      </c>
      <c r="AE101" s="218"/>
      <c r="AF101" s="218"/>
      <c r="AG101" s="255"/>
      <c r="AH101" s="255"/>
      <c r="AI101" s="205">
        <f>AI99</f>
        <v>110000</v>
      </c>
      <c r="AJ101" s="205"/>
      <c r="AK101" s="114"/>
      <c r="AL101" s="92">
        <f>AI101</f>
        <v>110000</v>
      </c>
      <c r="AM101" s="92"/>
      <c r="AN101" s="114">
        <v>0</v>
      </c>
      <c r="AO101" s="114"/>
      <c r="AP101" s="114"/>
      <c r="AQ101" s="92">
        <f>AN101</f>
        <v>0</v>
      </c>
      <c r="AR101" s="92"/>
      <c r="AS101" s="92">
        <f>AN101-AI101</f>
        <v>-110000</v>
      </c>
      <c r="AT101" s="92">
        <f>AS101</f>
        <v>-110000</v>
      </c>
      <c r="AU101" s="8"/>
      <c r="AV101" s="8"/>
      <c r="AW101" s="8"/>
      <c r="AX101" s="8"/>
      <c r="AY101" s="65"/>
      <c r="AZ101" s="65"/>
      <c r="BA101" s="65"/>
      <c r="BB101" s="65"/>
      <c r="BC101" s="65"/>
      <c r="BD101" s="65"/>
      <c r="BE101" s="65"/>
      <c r="BF101" s="65"/>
      <c r="BG101" s="65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</row>
    <row r="102" spans="1:73" ht="20.25" customHeight="1" x14ac:dyDescent="0.25">
      <c r="A102" s="28"/>
      <c r="B102" s="207" t="s">
        <v>34</v>
      </c>
      <c r="C102" s="207"/>
      <c r="D102" s="207"/>
      <c r="E102" s="207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27"/>
      <c r="AD102" s="194"/>
      <c r="AE102" s="194"/>
      <c r="AF102" s="194"/>
      <c r="AG102" s="202"/>
      <c r="AH102" s="202"/>
      <c r="AI102" s="203"/>
      <c r="AJ102" s="203"/>
      <c r="AK102" s="31"/>
      <c r="AL102" s="30"/>
      <c r="AM102" s="28"/>
      <c r="AN102" s="31"/>
      <c r="AO102" s="31"/>
      <c r="AP102" s="31"/>
      <c r="AQ102" s="25"/>
      <c r="AR102" s="28"/>
      <c r="AS102" s="25"/>
      <c r="AT102" s="25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</row>
    <row r="103" spans="1:73" ht="49.5" customHeight="1" x14ac:dyDescent="0.25">
      <c r="A103" s="28"/>
      <c r="B103" s="200" t="s">
        <v>25</v>
      </c>
      <c r="C103" s="200"/>
      <c r="D103" s="200"/>
      <c r="E103" s="200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27" t="s">
        <v>186</v>
      </c>
      <c r="AD103" s="194" t="s">
        <v>26</v>
      </c>
      <c r="AE103" s="194"/>
      <c r="AF103" s="194"/>
      <c r="AG103" s="202"/>
      <c r="AH103" s="202"/>
      <c r="AI103" s="206">
        <f>AI99/33361779.74*100</f>
        <v>0.32971862070089913</v>
      </c>
      <c r="AJ103" s="206">
        <f>AJ100/33361779.74*100</f>
        <v>0</v>
      </c>
      <c r="AK103" s="111"/>
      <c r="AL103" s="110">
        <f>AI103</f>
        <v>0.32971862070089913</v>
      </c>
      <c r="AM103" s="67"/>
      <c r="AN103" s="206">
        <f>AN99/33361779.74*100</f>
        <v>0</v>
      </c>
      <c r="AO103" s="206">
        <f>AO100/33361779.74*100</f>
        <v>0</v>
      </c>
      <c r="AP103" s="111"/>
      <c r="AQ103" s="111">
        <f>AN103</f>
        <v>0</v>
      </c>
      <c r="AR103" s="67"/>
      <c r="AS103" s="92">
        <f>AN103-AI103</f>
        <v>-0.32971862070089913</v>
      </c>
      <c r="AT103" s="92">
        <f>AS103</f>
        <v>-0.32971862070089913</v>
      </c>
      <c r="AU103" s="8"/>
      <c r="AV103" s="125"/>
      <c r="AW103" s="126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</row>
    <row r="104" spans="1:73" ht="21" customHeight="1" x14ac:dyDescent="0.25">
      <c r="A104" s="28">
        <v>2</v>
      </c>
      <c r="B104" s="204" t="s">
        <v>27</v>
      </c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8"/>
      <c r="AN104" s="28"/>
      <c r="AO104" s="28"/>
      <c r="AP104" s="28"/>
      <c r="AQ104" s="28"/>
      <c r="AR104" s="28"/>
      <c r="AS104" s="25"/>
      <c r="AT104" s="25"/>
      <c r="AU104" s="8"/>
      <c r="AV104" s="125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</row>
    <row r="105" spans="1:73" ht="20.25" customHeight="1" x14ac:dyDescent="0.25">
      <c r="A105" s="28"/>
      <c r="B105" s="207" t="s">
        <v>33</v>
      </c>
      <c r="C105" s="207"/>
      <c r="D105" s="207"/>
      <c r="E105" s="207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18"/>
      <c r="AD105" s="194"/>
      <c r="AE105" s="194"/>
      <c r="AF105" s="194"/>
      <c r="AG105" s="202"/>
      <c r="AH105" s="202"/>
      <c r="AI105" s="203"/>
      <c r="AJ105" s="203"/>
      <c r="AK105" s="31"/>
      <c r="AL105" s="30"/>
      <c r="AM105" s="28"/>
      <c r="AN105" s="28"/>
      <c r="AO105" s="28"/>
      <c r="AP105" s="28"/>
      <c r="AQ105" s="28"/>
      <c r="AR105" s="28"/>
      <c r="AS105" s="25"/>
      <c r="AT105" s="25"/>
      <c r="AU105" s="8"/>
      <c r="AV105" s="125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</row>
    <row r="106" spans="1:73" ht="20.25" customHeight="1" x14ac:dyDescent="0.25">
      <c r="A106" s="28"/>
      <c r="B106" s="208" t="s">
        <v>85</v>
      </c>
      <c r="C106" s="208"/>
      <c r="D106" s="208"/>
      <c r="E106" s="208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18" t="s">
        <v>31</v>
      </c>
      <c r="AD106" s="194" t="s">
        <v>86</v>
      </c>
      <c r="AE106" s="194"/>
      <c r="AF106" s="194"/>
      <c r="AG106" s="202"/>
      <c r="AH106" s="202"/>
      <c r="AI106" s="205">
        <f>SUM(AI107:AJ113)</f>
        <v>23297422</v>
      </c>
      <c r="AJ106" s="205"/>
      <c r="AK106" s="114"/>
      <c r="AL106" s="92">
        <f t="shared" ref="AL106:AL113" si="8">AI106</f>
        <v>23297422</v>
      </c>
      <c r="AM106" s="92"/>
      <c r="AN106" s="205">
        <f>SUM(AN107:AO113)</f>
        <v>12078277.23</v>
      </c>
      <c r="AO106" s="205"/>
      <c r="AP106" s="92"/>
      <c r="AQ106" s="92">
        <f t="shared" ref="AQ106:AQ113" si="9">AN106</f>
        <v>12078277.23</v>
      </c>
      <c r="AR106" s="92"/>
      <c r="AS106" s="92">
        <f t="shared" ref="AS106:AS113" si="10">AN106-AI106</f>
        <v>-11219144.77</v>
      </c>
      <c r="AT106" s="92">
        <f t="shared" ref="AT106:AT113" si="11">AS106</f>
        <v>-11219144.77</v>
      </c>
      <c r="AU106" s="8"/>
      <c r="AV106" s="125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</row>
    <row r="107" spans="1:73" ht="67.5" customHeight="1" x14ac:dyDescent="0.25">
      <c r="A107" s="28"/>
      <c r="B107" s="197" t="s">
        <v>120</v>
      </c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49"/>
      <c r="V107" s="149"/>
      <c r="W107" s="149"/>
      <c r="X107" s="87"/>
      <c r="Y107" s="87"/>
      <c r="Z107" s="87"/>
      <c r="AA107" s="87"/>
      <c r="AB107" s="87"/>
      <c r="AC107" s="18" t="s">
        <v>31</v>
      </c>
      <c r="AD107" s="194" t="s">
        <v>86</v>
      </c>
      <c r="AE107" s="194"/>
      <c r="AF107" s="194"/>
      <c r="AG107" s="202"/>
      <c r="AH107" s="202"/>
      <c r="AI107" s="205">
        <f>AD48+AD50+AD56</f>
        <v>3355730</v>
      </c>
      <c r="AJ107" s="205"/>
      <c r="AK107" s="114"/>
      <c r="AL107" s="92">
        <f t="shared" si="8"/>
        <v>3355730</v>
      </c>
      <c r="AM107" s="92"/>
      <c r="AN107" s="205">
        <f>AI48+AI50+AI56</f>
        <v>333866.08</v>
      </c>
      <c r="AO107" s="205"/>
      <c r="AP107" s="92"/>
      <c r="AQ107" s="92">
        <f t="shared" si="9"/>
        <v>333866.08</v>
      </c>
      <c r="AR107" s="92"/>
      <c r="AS107" s="92">
        <f t="shared" si="10"/>
        <v>-3021863.92</v>
      </c>
      <c r="AT107" s="92">
        <f t="shared" si="11"/>
        <v>-3021863.92</v>
      </c>
      <c r="AU107" s="8"/>
      <c r="AV107" s="125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</row>
    <row r="108" spans="1:73" ht="41.25" customHeight="1" x14ac:dyDescent="0.25">
      <c r="A108" s="28"/>
      <c r="B108" s="256" t="s">
        <v>121</v>
      </c>
      <c r="C108" s="256"/>
      <c r="D108" s="256"/>
      <c r="E108" s="256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49"/>
      <c r="V108" s="149"/>
      <c r="W108" s="149"/>
      <c r="X108" s="87"/>
      <c r="Y108" s="87"/>
      <c r="Z108" s="87"/>
      <c r="AA108" s="87"/>
      <c r="AB108" s="87"/>
      <c r="AC108" s="18" t="s">
        <v>31</v>
      </c>
      <c r="AD108" s="194" t="s">
        <v>127</v>
      </c>
      <c r="AE108" s="194"/>
      <c r="AF108" s="194"/>
      <c r="AG108" s="202"/>
      <c r="AH108" s="202"/>
      <c r="AI108" s="205">
        <f>AD49</f>
        <v>3000000</v>
      </c>
      <c r="AJ108" s="205"/>
      <c r="AK108" s="114"/>
      <c r="AL108" s="92">
        <f t="shared" si="8"/>
        <v>3000000</v>
      </c>
      <c r="AM108" s="92"/>
      <c r="AN108" s="92">
        <f>AI49</f>
        <v>2885000</v>
      </c>
      <c r="AO108" s="92"/>
      <c r="AP108" s="92"/>
      <c r="AQ108" s="92">
        <f t="shared" si="9"/>
        <v>2885000</v>
      </c>
      <c r="AR108" s="92"/>
      <c r="AS108" s="92">
        <f t="shared" si="10"/>
        <v>-115000</v>
      </c>
      <c r="AT108" s="92">
        <f t="shared" si="11"/>
        <v>-115000</v>
      </c>
      <c r="AU108" s="8"/>
      <c r="AV108" s="125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</row>
    <row r="109" spans="1:73" ht="33.75" customHeight="1" x14ac:dyDescent="0.25">
      <c r="A109" s="28"/>
      <c r="B109" s="197" t="s">
        <v>122</v>
      </c>
      <c r="C109" s="197"/>
      <c r="D109" s="197"/>
      <c r="E109" s="197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49"/>
      <c r="V109" s="149"/>
      <c r="W109" s="149"/>
      <c r="X109" s="87"/>
      <c r="Y109" s="87"/>
      <c r="Z109" s="87"/>
      <c r="AA109" s="87"/>
      <c r="AB109" s="87"/>
      <c r="AC109" s="18" t="s">
        <v>31</v>
      </c>
      <c r="AD109" s="194" t="s">
        <v>127</v>
      </c>
      <c r="AE109" s="194"/>
      <c r="AF109" s="194"/>
      <c r="AG109" s="202"/>
      <c r="AH109" s="202"/>
      <c r="AI109" s="205">
        <f>AD51</f>
        <v>215000</v>
      </c>
      <c r="AJ109" s="205"/>
      <c r="AK109" s="114"/>
      <c r="AL109" s="92">
        <f t="shared" si="8"/>
        <v>215000</v>
      </c>
      <c r="AM109" s="92"/>
      <c r="AN109" s="92">
        <f>AI51</f>
        <v>0</v>
      </c>
      <c r="AO109" s="92"/>
      <c r="AP109" s="92"/>
      <c r="AQ109" s="92">
        <f t="shared" si="9"/>
        <v>0</v>
      </c>
      <c r="AR109" s="92"/>
      <c r="AS109" s="92">
        <f t="shared" si="10"/>
        <v>-215000</v>
      </c>
      <c r="AT109" s="92">
        <f t="shared" si="11"/>
        <v>-215000</v>
      </c>
      <c r="AU109" s="8"/>
      <c r="AV109" s="125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</row>
    <row r="110" spans="1:73" ht="54" customHeight="1" x14ac:dyDescent="0.25">
      <c r="A110" s="28"/>
      <c r="B110" s="197" t="s">
        <v>123</v>
      </c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49"/>
      <c r="V110" s="149"/>
      <c r="W110" s="149"/>
      <c r="X110" s="87"/>
      <c r="Y110" s="87"/>
      <c r="Z110" s="87"/>
      <c r="AA110" s="87"/>
      <c r="AB110" s="87"/>
      <c r="AC110" s="18" t="s">
        <v>31</v>
      </c>
      <c r="AD110" s="194" t="s">
        <v>127</v>
      </c>
      <c r="AE110" s="194"/>
      <c r="AF110" s="194"/>
      <c r="AG110" s="202"/>
      <c r="AH110" s="202"/>
      <c r="AI110" s="205">
        <f>AD52</f>
        <v>126692</v>
      </c>
      <c r="AJ110" s="205"/>
      <c r="AK110" s="114"/>
      <c r="AL110" s="92">
        <f t="shared" si="8"/>
        <v>126692</v>
      </c>
      <c r="AM110" s="92"/>
      <c r="AN110" s="92">
        <f>AI52</f>
        <v>126692</v>
      </c>
      <c r="AO110" s="92"/>
      <c r="AP110" s="92"/>
      <c r="AQ110" s="92">
        <f t="shared" si="9"/>
        <v>126692</v>
      </c>
      <c r="AR110" s="92"/>
      <c r="AS110" s="92">
        <f t="shared" si="10"/>
        <v>0</v>
      </c>
      <c r="AT110" s="92">
        <f t="shared" si="11"/>
        <v>0</v>
      </c>
      <c r="AU110" s="8"/>
      <c r="AV110" s="125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</row>
    <row r="111" spans="1:73" ht="34.5" customHeight="1" x14ac:dyDescent="0.25">
      <c r="A111" s="28"/>
      <c r="B111" s="277" t="s">
        <v>124</v>
      </c>
      <c r="C111" s="278"/>
      <c r="D111" s="278"/>
      <c r="E111" s="279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49"/>
      <c r="V111" s="149"/>
      <c r="W111" s="149"/>
      <c r="X111" s="87"/>
      <c r="Y111" s="87"/>
      <c r="Z111" s="87"/>
      <c r="AA111" s="87"/>
      <c r="AB111" s="87"/>
      <c r="AC111" s="18" t="s">
        <v>31</v>
      </c>
      <c r="AD111" s="194" t="s">
        <v>127</v>
      </c>
      <c r="AE111" s="194"/>
      <c r="AF111" s="194"/>
      <c r="AG111" s="202"/>
      <c r="AH111" s="202"/>
      <c r="AI111" s="280">
        <f>AD53</f>
        <v>10500000</v>
      </c>
      <c r="AJ111" s="281"/>
      <c r="AK111" s="114"/>
      <c r="AL111" s="92">
        <f t="shared" si="8"/>
        <v>10500000</v>
      </c>
      <c r="AM111" s="92"/>
      <c r="AN111" s="92">
        <f>AI53</f>
        <v>8732719.1500000004</v>
      </c>
      <c r="AO111" s="92"/>
      <c r="AP111" s="92"/>
      <c r="AQ111" s="92">
        <f t="shared" si="9"/>
        <v>8732719.1500000004</v>
      </c>
      <c r="AR111" s="92"/>
      <c r="AS111" s="92">
        <f t="shared" si="10"/>
        <v>-1767280.8499999996</v>
      </c>
      <c r="AT111" s="92">
        <f t="shared" si="11"/>
        <v>-1767280.8499999996</v>
      </c>
      <c r="AU111" s="8"/>
      <c r="AV111" s="125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</row>
    <row r="112" spans="1:73" ht="36" customHeight="1" x14ac:dyDescent="0.25">
      <c r="A112" s="28"/>
      <c r="B112" s="277" t="s">
        <v>125</v>
      </c>
      <c r="C112" s="278"/>
      <c r="D112" s="278"/>
      <c r="E112" s="279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49"/>
      <c r="V112" s="149"/>
      <c r="W112" s="149"/>
      <c r="X112" s="87"/>
      <c r="Y112" s="87"/>
      <c r="Z112" s="87"/>
      <c r="AA112" s="87"/>
      <c r="AB112" s="87"/>
      <c r="AC112" s="18" t="s">
        <v>31</v>
      </c>
      <c r="AD112" s="194" t="s">
        <v>127</v>
      </c>
      <c r="AE112" s="194"/>
      <c r="AF112" s="194"/>
      <c r="AG112" s="202"/>
      <c r="AH112" s="202"/>
      <c r="AI112" s="280">
        <f>AD54</f>
        <v>700000</v>
      </c>
      <c r="AJ112" s="281"/>
      <c r="AK112" s="114"/>
      <c r="AL112" s="92">
        <f t="shared" si="8"/>
        <v>700000</v>
      </c>
      <c r="AM112" s="92"/>
      <c r="AN112" s="92">
        <f>AI54</f>
        <v>0</v>
      </c>
      <c r="AO112" s="92"/>
      <c r="AP112" s="92"/>
      <c r="AQ112" s="92">
        <f t="shared" si="9"/>
        <v>0</v>
      </c>
      <c r="AR112" s="92"/>
      <c r="AS112" s="92">
        <f t="shared" si="10"/>
        <v>-700000</v>
      </c>
      <c r="AT112" s="92">
        <f t="shared" si="11"/>
        <v>-700000</v>
      </c>
      <c r="AU112" s="8"/>
      <c r="AV112" s="125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</row>
    <row r="113" spans="1:73" ht="33" customHeight="1" x14ac:dyDescent="0.25">
      <c r="A113" s="28"/>
      <c r="B113" s="277" t="s">
        <v>126</v>
      </c>
      <c r="C113" s="278"/>
      <c r="D113" s="278"/>
      <c r="E113" s="279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49"/>
      <c r="V113" s="149"/>
      <c r="W113" s="149"/>
      <c r="X113" s="87"/>
      <c r="Y113" s="87"/>
      <c r="Z113" s="87"/>
      <c r="AA113" s="87"/>
      <c r="AB113" s="87"/>
      <c r="AC113" s="18" t="s">
        <v>31</v>
      </c>
      <c r="AD113" s="194" t="s">
        <v>127</v>
      </c>
      <c r="AE113" s="194"/>
      <c r="AF113" s="194"/>
      <c r="AG113" s="202"/>
      <c r="AH113" s="202"/>
      <c r="AI113" s="280">
        <f>AD55</f>
        <v>5400000</v>
      </c>
      <c r="AJ113" s="281"/>
      <c r="AK113" s="114"/>
      <c r="AL113" s="92">
        <f t="shared" si="8"/>
        <v>5400000</v>
      </c>
      <c r="AM113" s="92"/>
      <c r="AN113" s="92">
        <f>AI55</f>
        <v>0</v>
      </c>
      <c r="AO113" s="92"/>
      <c r="AP113" s="92"/>
      <c r="AQ113" s="92">
        <f t="shared" si="9"/>
        <v>0</v>
      </c>
      <c r="AR113" s="92"/>
      <c r="AS113" s="92">
        <f t="shared" si="10"/>
        <v>-5400000</v>
      </c>
      <c r="AT113" s="92">
        <f t="shared" si="11"/>
        <v>-5400000</v>
      </c>
      <c r="AU113" s="8"/>
      <c r="AV113" s="125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</row>
    <row r="114" spans="1:73" ht="20.25" customHeight="1" x14ac:dyDescent="0.25">
      <c r="A114" s="131"/>
      <c r="B114" s="222" t="s">
        <v>29</v>
      </c>
      <c r="C114" s="222"/>
      <c r="D114" s="222"/>
      <c r="E114" s="222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223"/>
      <c r="AE114" s="223"/>
      <c r="AF114" s="223"/>
      <c r="AG114" s="223"/>
      <c r="AH114" s="223"/>
      <c r="AI114" s="223"/>
      <c r="AJ114" s="223"/>
      <c r="AK114" s="144"/>
      <c r="AL114" s="144"/>
      <c r="AM114" s="144"/>
      <c r="AN114" s="144"/>
      <c r="AO114" s="144"/>
      <c r="AP114" s="144"/>
      <c r="AQ114" s="144"/>
      <c r="AR114" s="144"/>
      <c r="AS114" s="144"/>
      <c r="AT114" s="144"/>
      <c r="AU114" s="8"/>
      <c r="AV114" s="125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</row>
    <row r="115" spans="1:73" ht="69.75" customHeight="1" x14ac:dyDescent="0.25">
      <c r="A115" s="131"/>
      <c r="B115" s="221" t="s">
        <v>128</v>
      </c>
      <c r="C115" s="221"/>
      <c r="D115" s="221"/>
      <c r="E115" s="221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4"/>
      <c r="AB115" s="144"/>
      <c r="AC115" s="148" t="s">
        <v>32</v>
      </c>
      <c r="AD115" s="218" t="s">
        <v>28</v>
      </c>
      <c r="AE115" s="218"/>
      <c r="AF115" s="218"/>
      <c r="AG115" s="223"/>
      <c r="AH115" s="223"/>
      <c r="AI115" s="223">
        <v>3</v>
      </c>
      <c r="AJ115" s="223"/>
      <c r="AK115" s="144"/>
      <c r="AL115" s="112">
        <f>AI115</f>
        <v>3</v>
      </c>
      <c r="AM115" s="144"/>
      <c r="AN115" s="140">
        <v>1</v>
      </c>
      <c r="AO115" s="140"/>
      <c r="AP115" s="140"/>
      <c r="AQ115" s="117">
        <f>AN115</f>
        <v>1</v>
      </c>
      <c r="AR115" s="140"/>
      <c r="AS115" s="139">
        <f>AN115-AI115</f>
        <v>-2</v>
      </c>
      <c r="AT115" s="140">
        <f>AS115</f>
        <v>-2</v>
      </c>
      <c r="AU115" s="8"/>
      <c r="AV115" s="121"/>
      <c r="AW115" s="121"/>
      <c r="AX115" s="121"/>
      <c r="AY115" s="121"/>
      <c r="AZ115" s="121"/>
      <c r="BA115" s="121"/>
      <c r="BB115" s="65"/>
      <c r="BC115" s="65"/>
      <c r="BD115" s="65"/>
      <c r="BE115" s="65"/>
      <c r="BF115" s="65"/>
      <c r="BG115" s="65"/>
      <c r="BH115" s="74"/>
      <c r="BI115" s="74"/>
      <c r="BJ115" s="12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</row>
    <row r="116" spans="1:73" ht="35.25" customHeight="1" x14ac:dyDescent="0.25">
      <c r="A116" s="131"/>
      <c r="B116" s="221" t="s">
        <v>87</v>
      </c>
      <c r="C116" s="221"/>
      <c r="D116" s="221"/>
      <c r="E116" s="221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8" t="s">
        <v>32</v>
      </c>
      <c r="AD116" s="218" t="s">
        <v>93</v>
      </c>
      <c r="AE116" s="218"/>
      <c r="AF116" s="218"/>
      <c r="AG116" s="223"/>
      <c r="AH116" s="223"/>
      <c r="AI116" s="223">
        <v>2</v>
      </c>
      <c r="AJ116" s="223"/>
      <c r="AK116" s="144"/>
      <c r="AL116" s="112">
        <f t="shared" ref="AL116:AL132" si="12">AI116</f>
        <v>2</v>
      </c>
      <c r="AM116" s="144"/>
      <c r="AN116" s="140">
        <v>1</v>
      </c>
      <c r="AO116" s="140"/>
      <c r="AP116" s="140"/>
      <c r="AQ116" s="117">
        <f t="shared" ref="AQ116:AQ132" si="13">AN116</f>
        <v>1</v>
      </c>
      <c r="AR116" s="140"/>
      <c r="AS116" s="139">
        <f t="shared" ref="AS116:AS132" si="14">AN116-AI116</f>
        <v>-1</v>
      </c>
      <c r="AT116" s="140">
        <f t="shared" ref="AT116:AT132" si="15">AS116</f>
        <v>-1</v>
      </c>
      <c r="AU116" s="8"/>
      <c r="AV116" s="121"/>
      <c r="AW116" s="121"/>
      <c r="AX116" s="121"/>
      <c r="AY116" s="121"/>
      <c r="AZ116" s="121"/>
      <c r="BA116" s="121"/>
      <c r="BB116" s="65"/>
      <c r="BC116" s="65"/>
      <c r="BD116" s="65"/>
      <c r="BE116" s="65"/>
      <c r="BF116" s="65"/>
      <c r="BG116" s="65"/>
      <c r="BH116" s="74"/>
      <c r="BI116" s="74"/>
      <c r="BJ116" s="12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</row>
    <row r="117" spans="1:73" ht="33.75" customHeight="1" x14ac:dyDescent="0.25">
      <c r="A117" s="131"/>
      <c r="B117" s="221" t="s">
        <v>92</v>
      </c>
      <c r="C117" s="221"/>
      <c r="D117" s="221"/>
      <c r="E117" s="221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  <c r="AB117" s="144"/>
      <c r="AC117" s="148" t="s">
        <v>129</v>
      </c>
      <c r="AD117" s="218" t="s">
        <v>130</v>
      </c>
      <c r="AE117" s="218"/>
      <c r="AF117" s="218"/>
      <c r="AG117" s="223"/>
      <c r="AH117" s="223"/>
      <c r="AI117" s="223">
        <v>168</v>
      </c>
      <c r="AJ117" s="223"/>
      <c r="AK117" s="144"/>
      <c r="AL117" s="112">
        <f t="shared" si="12"/>
        <v>168</v>
      </c>
      <c r="AM117" s="144"/>
      <c r="AN117" s="140">
        <v>0</v>
      </c>
      <c r="AO117" s="140"/>
      <c r="AP117" s="140"/>
      <c r="AQ117" s="117">
        <f t="shared" si="13"/>
        <v>0</v>
      </c>
      <c r="AR117" s="140"/>
      <c r="AS117" s="139">
        <f t="shared" si="14"/>
        <v>-168</v>
      </c>
      <c r="AT117" s="140">
        <f t="shared" si="15"/>
        <v>-168</v>
      </c>
      <c r="AU117" s="8"/>
      <c r="AV117" s="121"/>
      <c r="AW117" s="121"/>
      <c r="AX117" s="121"/>
      <c r="AY117" s="121"/>
      <c r="AZ117" s="121"/>
      <c r="BA117" s="121"/>
      <c r="BB117" s="65"/>
      <c r="BC117" s="65"/>
      <c r="BD117" s="65"/>
      <c r="BE117" s="65"/>
      <c r="BF117" s="65"/>
      <c r="BG117" s="65"/>
      <c r="BH117" s="74"/>
      <c r="BI117" s="74"/>
      <c r="BJ117" s="12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</row>
    <row r="118" spans="1:73" ht="30.75" customHeight="1" x14ac:dyDescent="0.25">
      <c r="A118" s="131"/>
      <c r="B118" s="221" t="s">
        <v>131</v>
      </c>
      <c r="C118" s="221"/>
      <c r="D118" s="221"/>
      <c r="E118" s="221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51" t="s">
        <v>32</v>
      </c>
      <c r="AD118" s="276" t="s">
        <v>93</v>
      </c>
      <c r="AE118" s="276"/>
      <c r="AF118" s="276"/>
      <c r="AG118" s="223"/>
      <c r="AH118" s="223"/>
      <c r="AI118" s="223">
        <v>1</v>
      </c>
      <c r="AJ118" s="223"/>
      <c r="AK118" s="144"/>
      <c r="AL118" s="112">
        <f t="shared" si="12"/>
        <v>1</v>
      </c>
      <c r="AM118" s="144"/>
      <c r="AN118" s="140">
        <v>1</v>
      </c>
      <c r="AO118" s="140"/>
      <c r="AP118" s="140"/>
      <c r="AQ118" s="117">
        <f t="shared" si="13"/>
        <v>1</v>
      </c>
      <c r="AR118" s="140"/>
      <c r="AS118" s="139">
        <f>AN118-AI118</f>
        <v>0</v>
      </c>
      <c r="AT118" s="140">
        <f t="shared" si="15"/>
        <v>0</v>
      </c>
      <c r="AU118" s="8"/>
      <c r="AV118" s="124"/>
      <c r="AW118" s="124"/>
      <c r="AX118" s="124"/>
      <c r="AY118" s="124"/>
      <c r="AZ118" s="124"/>
      <c r="BA118" s="124"/>
      <c r="BB118" s="145"/>
      <c r="BC118" s="145"/>
      <c r="BD118" s="145"/>
      <c r="BE118" s="145"/>
      <c r="BF118" s="145"/>
      <c r="BG118" s="145"/>
      <c r="BH118" s="132"/>
      <c r="BI118" s="132"/>
      <c r="BJ118" s="133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</row>
    <row r="119" spans="1:73" ht="32.25" customHeight="1" x14ac:dyDescent="0.25">
      <c r="A119" s="131"/>
      <c r="B119" s="306" t="s">
        <v>132</v>
      </c>
      <c r="C119" s="307"/>
      <c r="D119" s="307"/>
      <c r="E119" s="308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51" t="s">
        <v>32</v>
      </c>
      <c r="AD119" s="276" t="s">
        <v>133</v>
      </c>
      <c r="AE119" s="276"/>
      <c r="AF119" s="276"/>
      <c r="AG119" s="223"/>
      <c r="AH119" s="223"/>
      <c r="AI119" s="223">
        <v>17</v>
      </c>
      <c r="AJ119" s="223"/>
      <c r="AK119" s="144"/>
      <c r="AL119" s="112">
        <f t="shared" si="12"/>
        <v>17</v>
      </c>
      <c r="AM119" s="144"/>
      <c r="AN119" s="158">
        <v>17</v>
      </c>
      <c r="AO119" s="140"/>
      <c r="AP119" s="140"/>
      <c r="AQ119" s="117">
        <f t="shared" si="13"/>
        <v>17</v>
      </c>
      <c r="AR119" s="140"/>
      <c r="AS119" s="139">
        <f>AN119-AI119</f>
        <v>0</v>
      </c>
      <c r="AT119" s="140">
        <f t="shared" si="15"/>
        <v>0</v>
      </c>
      <c r="AU119" s="8"/>
      <c r="AV119" s="124"/>
      <c r="AW119" s="124"/>
      <c r="AX119" s="124"/>
      <c r="AY119" s="124"/>
      <c r="AZ119" s="124"/>
      <c r="BA119" s="124"/>
      <c r="BB119" s="145"/>
      <c r="BC119" s="145"/>
      <c r="BD119" s="145"/>
      <c r="BE119" s="145"/>
      <c r="BF119" s="145"/>
      <c r="BG119" s="145"/>
      <c r="BH119" s="132"/>
      <c r="BI119" s="132"/>
      <c r="BJ119" s="132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</row>
    <row r="120" spans="1:73" ht="34.5" customHeight="1" x14ac:dyDescent="0.25">
      <c r="A120" s="131"/>
      <c r="B120" s="306" t="s">
        <v>134</v>
      </c>
      <c r="C120" s="307"/>
      <c r="D120" s="307"/>
      <c r="E120" s="308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51" t="s">
        <v>32</v>
      </c>
      <c r="AD120" s="276" t="s">
        <v>93</v>
      </c>
      <c r="AE120" s="276"/>
      <c r="AF120" s="276"/>
      <c r="AG120" s="223"/>
      <c r="AH120" s="223"/>
      <c r="AI120" s="223">
        <v>7</v>
      </c>
      <c r="AJ120" s="223"/>
      <c r="AK120" s="144"/>
      <c r="AL120" s="112">
        <f t="shared" si="12"/>
        <v>7</v>
      </c>
      <c r="AM120" s="144"/>
      <c r="AN120" s="140">
        <v>0</v>
      </c>
      <c r="AO120" s="140"/>
      <c r="AP120" s="140"/>
      <c r="AQ120" s="117">
        <f t="shared" si="13"/>
        <v>0</v>
      </c>
      <c r="AR120" s="140"/>
      <c r="AS120" s="139">
        <f>AN120-AI120</f>
        <v>-7</v>
      </c>
      <c r="AT120" s="140">
        <f t="shared" si="15"/>
        <v>-7</v>
      </c>
      <c r="AU120" s="8"/>
      <c r="AV120" s="124"/>
      <c r="AW120" s="124"/>
      <c r="AX120" s="124"/>
      <c r="AY120" s="124"/>
      <c r="AZ120" s="124"/>
      <c r="BA120" s="124"/>
      <c r="BB120" s="145"/>
      <c r="BC120" s="145"/>
      <c r="BD120" s="145"/>
      <c r="BE120" s="145"/>
      <c r="BF120" s="145"/>
      <c r="BG120" s="145"/>
      <c r="BH120" s="132"/>
      <c r="BI120" s="132"/>
      <c r="BJ120" s="132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</row>
    <row r="121" spans="1:73" ht="18.75" customHeight="1" x14ac:dyDescent="0.25">
      <c r="A121" s="131"/>
      <c r="B121" s="195" t="s">
        <v>30</v>
      </c>
      <c r="C121" s="195"/>
      <c r="D121" s="195"/>
      <c r="E121" s="195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223"/>
      <c r="AE121" s="223"/>
      <c r="AF121" s="223"/>
      <c r="AG121" s="223"/>
      <c r="AH121" s="223"/>
      <c r="AI121" s="223"/>
      <c r="AJ121" s="223"/>
      <c r="AK121" s="144"/>
      <c r="AL121" s="92"/>
      <c r="AM121" s="144"/>
      <c r="AN121" s="144"/>
      <c r="AO121" s="144"/>
      <c r="AP121" s="144"/>
      <c r="AQ121" s="92"/>
      <c r="AR121" s="144"/>
      <c r="AS121" s="137"/>
      <c r="AT121" s="138"/>
      <c r="AU121" s="8"/>
      <c r="AV121" s="8"/>
      <c r="AW121" s="146"/>
      <c r="AX121" s="146"/>
      <c r="AY121" s="146"/>
      <c r="AZ121" s="146"/>
      <c r="BA121" s="146"/>
      <c r="BB121" s="146"/>
      <c r="BC121" s="146"/>
      <c r="BD121" s="146"/>
      <c r="BE121" s="146"/>
      <c r="BF121" s="146"/>
      <c r="BG121" s="146"/>
      <c r="BH121" s="129"/>
      <c r="BI121" s="129"/>
      <c r="BJ121" s="129"/>
      <c r="BK121" s="129"/>
      <c r="BL121" s="129"/>
      <c r="BM121" s="129"/>
      <c r="BN121" s="130"/>
      <c r="BO121" s="8"/>
      <c r="BP121" s="8"/>
      <c r="BQ121" s="8"/>
      <c r="BR121" s="8"/>
      <c r="BS121" s="8"/>
      <c r="BT121" s="8"/>
      <c r="BU121" s="8"/>
    </row>
    <row r="122" spans="1:73" ht="47.25" customHeight="1" x14ac:dyDescent="0.25">
      <c r="A122" s="131"/>
      <c r="B122" s="303" t="s">
        <v>135</v>
      </c>
      <c r="C122" s="304"/>
      <c r="D122" s="304"/>
      <c r="E122" s="305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36" t="s">
        <v>31</v>
      </c>
      <c r="AD122" s="194" t="s">
        <v>26</v>
      </c>
      <c r="AE122" s="194"/>
      <c r="AF122" s="194"/>
      <c r="AG122" s="223"/>
      <c r="AH122" s="223"/>
      <c r="AI122" s="302">
        <f>AI107/AI115</f>
        <v>1118576.6666666667</v>
      </c>
      <c r="AJ122" s="302"/>
      <c r="AK122" s="141"/>
      <c r="AL122" s="92">
        <f t="shared" si="12"/>
        <v>1118576.6666666667</v>
      </c>
      <c r="AM122" s="141"/>
      <c r="AN122" s="302">
        <f>AN107/AN115</f>
        <v>333866.08</v>
      </c>
      <c r="AO122" s="302"/>
      <c r="AP122" s="141"/>
      <c r="AQ122" s="92">
        <f t="shared" si="13"/>
        <v>333866.08</v>
      </c>
      <c r="AR122" s="141"/>
      <c r="AS122" s="143">
        <f t="shared" si="14"/>
        <v>-784710.58666666667</v>
      </c>
      <c r="AT122" s="142">
        <f t="shared" si="15"/>
        <v>-784710.58666666667</v>
      </c>
      <c r="AU122" s="8"/>
      <c r="AV122" s="8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00"/>
      <c r="BI122" s="100"/>
      <c r="BJ122" s="100"/>
      <c r="BK122" s="100"/>
      <c r="BL122" s="100"/>
      <c r="BM122" s="100"/>
      <c r="BN122" s="101"/>
      <c r="BO122" s="8"/>
      <c r="BP122" s="8"/>
      <c r="BQ122" s="8"/>
      <c r="BR122" s="8"/>
      <c r="BS122" s="8"/>
      <c r="BT122" s="8"/>
      <c r="BU122" s="8"/>
    </row>
    <row r="123" spans="1:73" ht="25.5" customHeight="1" x14ac:dyDescent="0.25">
      <c r="A123" s="131"/>
      <c r="B123" s="301" t="s">
        <v>136</v>
      </c>
      <c r="C123" s="301"/>
      <c r="D123" s="301"/>
      <c r="E123" s="301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36" t="s">
        <v>31</v>
      </c>
      <c r="AD123" s="194" t="s">
        <v>26</v>
      </c>
      <c r="AE123" s="194"/>
      <c r="AF123" s="194"/>
      <c r="AG123" s="223"/>
      <c r="AH123" s="223"/>
      <c r="AI123" s="302">
        <f>AI108</f>
        <v>3000000</v>
      </c>
      <c r="AJ123" s="223"/>
      <c r="AK123" s="144"/>
      <c r="AL123" s="92">
        <f t="shared" si="12"/>
        <v>3000000</v>
      </c>
      <c r="AM123" s="144"/>
      <c r="AN123" s="302">
        <f>AN108</f>
        <v>2885000</v>
      </c>
      <c r="AO123" s="302"/>
      <c r="AP123" s="141"/>
      <c r="AQ123" s="92">
        <f t="shared" si="13"/>
        <v>2885000</v>
      </c>
      <c r="AR123" s="141"/>
      <c r="AS123" s="143">
        <f t="shared" si="14"/>
        <v>-115000</v>
      </c>
      <c r="AT123" s="142">
        <f t="shared" si="15"/>
        <v>-115000</v>
      </c>
      <c r="AU123" s="8"/>
      <c r="AV123" s="8"/>
      <c r="AW123" s="122"/>
      <c r="AX123" s="122"/>
      <c r="AY123" s="122"/>
      <c r="AZ123" s="122"/>
      <c r="BA123" s="122"/>
      <c r="BB123" s="122"/>
      <c r="BC123" s="122"/>
      <c r="BD123" s="122"/>
      <c r="BE123" s="122"/>
      <c r="BF123" s="122"/>
      <c r="BG123" s="122"/>
      <c r="BH123" s="102"/>
      <c r="BI123" s="102"/>
      <c r="BJ123" s="102"/>
      <c r="BK123" s="102"/>
      <c r="BL123" s="102"/>
      <c r="BM123" s="102"/>
      <c r="BN123" s="103"/>
      <c r="BO123" s="8"/>
      <c r="BP123" s="8"/>
      <c r="BQ123" s="8"/>
      <c r="BR123" s="8"/>
      <c r="BS123" s="8"/>
      <c r="BT123" s="8"/>
      <c r="BU123" s="8"/>
    </row>
    <row r="124" spans="1:73" ht="31.5" customHeight="1" x14ac:dyDescent="0.25">
      <c r="A124" s="131"/>
      <c r="B124" s="301" t="s">
        <v>137</v>
      </c>
      <c r="C124" s="301"/>
      <c r="D124" s="301"/>
      <c r="E124" s="301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36" t="s">
        <v>31</v>
      </c>
      <c r="AD124" s="194" t="s">
        <v>26</v>
      </c>
      <c r="AE124" s="194"/>
      <c r="AF124" s="194"/>
      <c r="AG124" s="223"/>
      <c r="AH124" s="223"/>
      <c r="AI124" s="302">
        <f>AI109/AI117</f>
        <v>1279.7619047619048</v>
      </c>
      <c r="AJ124" s="223"/>
      <c r="AK124" s="144"/>
      <c r="AL124" s="92">
        <f t="shared" si="12"/>
        <v>1279.7619047619048</v>
      </c>
      <c r="AM124" s="144"/>
      <c r="AN124" s="302">
        <v>0</v>
      </c>
      <c r="AO124" s="302"/>
      <c r="AP124" s="141"/>
      <c r="AQ124" s="92">
        <f t="shared" si="13"/>
        <v>0</v>
      </c>
      <c r="AR124" s="141"/>
      <c r="AS124" s="143">
        <f t="shared" si="14"/>
        <v>-1279.7619047619048</v>
      </c>
      <c r="AT124" s="142">
        <f t="shared" si="15"/>
        <v>-1279.7619047619048</v>
      </c>
      <c r="AU124" s="8"/>
      <c r="AV124" s="8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74"/>
      <c r="BI124" s="74"/>
      <c r="BJ124" s="74"/>
      <c r="BK124" s="74"/>
      <c r="BL124" s="74"/>
      <c r="BM124" s="74"/>
      <c r="BN124" s="128"/>
      <c r="BO124" s="8"/>
      <c r="BP124" s="8"/>
      <c r="BQ124" s="8"/>
      <c r="BR124" s="8"/>
      <c r="BS124" s="8"/>
      <c r="BT124" s="8"/>
      <c r="BU124" s="8"/>
    </row>
    <row r="125" spans="1:73" ht="22.5" customHeight="1" x14ac:dyDescent="0.25">
      <c r="A125" s="131"/>
      <c r="B125" s="301" t="s">
        <v>138</v>
      </c>
      <c r="C125" s="301"/>
      <c r="D125" s="301"/>
      <c r="E125" s="301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36" t="s">
        <v>31</v>
      </c>
      <c r="AD125" s="194" t="s">
        <v>26</v>
      </c>
      <c r="AE125" s="194"/>
      <c r="AF125" s="194"/>
      <c r="AG125" s="223"/>
      <c r="AH125" s="223"/>
      <c r="AI125" s="302">
        <f>AI110</f>
        <v>126692</v>
      </c>
      <c r="AJ125" s="223"/>
      <c r="AK125" s="144"/>
      <c r="AL125" s="92">
        <f t="shared" si="12"/>
        <v>126692</v>
      </c>
      <c r="AM125" s="144"/>
      <c r="AN125" s="302">
        <f>AN110</f>
        <v>126692</v>
      </c>
      <c r="AO125" s="302"/>
      <c r="AP125" s="141"/>
      <c r="AQ125" s="92">
        <f t="shared" si="13"/>
        <v>126692</v>
      </c>
      <c r="AR125" s="141"/>
      <c r="AS125" s="143">
        <f t="shared" si="14"/>
        <v>0</v>
      </c>
      <c r="AT125" s="142">
        <f t="shared" si="15"/>
        <v>0</v>
      </c>
      <c r="AU125" s="8"/>
      <c r="AV125" s="8"/>
      <c r="AW125" s="145"/>
      <c r="AX125" s="145"/>
      <c r="AY125" s="145"/>
      <c r="AZ125" s="145"/>
      <c r="BA125" s="145"/>
      <c r="BB125" s="145"/>
      <c r="BC125" s="145"/>
      <c r="BD125" s="145"/>
      <c r="BE125" s="145"/>
      <c r="BF125" s="145"/>
      <c r="BG125" s="145"/>
      <c r="BH125" s="132"/>
      <c r="BI125" s="132"/>
      <c r="BJ125" s="132"/>
      <c r="BK125" s="132"/>
      <c r="BL125" s="132"/>
      <c r="BM125" s="132"/>
      <c r="BN125" s="133"/>
      <c r="BO125" s="8"/>
      <c r="BP125" s="8"/>
      <c r="BQ125" s="8"/>
      <c r="BR125" s="8"/>
      <c r="BS125" s="8"/>
      <c r="BT125" s="8"/>
      <c r="BU125" s="8"/>
    </row>
    <row r="126" spans="1:73" ht="46.5" customHeight="1" x14ac:dyDescent="0.25">
      <c r="A126" s="131"/>
      <c r="B126" s="301" t="s">
        <v>139</v>
      </c>
      <c r="C126" s="301"/>
      <c r="D126" s="301"/>
      <c r="E126" s="301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36" t="s">
        <v>31</v>
      </c>
      <c r="AD126" s="194" t="s">
        <v>26</v>
      </c>
      <c r="AE126" s="194"/>
      <c r="AF126" s="194"/>
      <c r="AG126" s="223"/>
      <c r="AH126" s="223"/>
      <c r="AI126" s="312">
        <f>AI111/AI119</f>
        <v>617647.0588235294</v>
      </c>
      <c r="AJ126" s="313"/>
      <c r="AK126" s="144"/>
      <c r="AL126" s="92">
        <f t="shared" si="12"/>
        <v>617647.0588235294</v>
      </c>
      <c r="AM126" s="144"/>
      <c r="AN126" s="142">
        <f>AN111/AN119</f>
        <v>513689.36176470591</v>
      </c>
      <c r="AO126" s="142"/>
      <c r="AP126" s="141"/>
      <c r="AQ126" s="92">
        <f t="shared" si="13"/>
        <v>513689.36176470591</v>
      </c>
      <c r="AR126" s="141"/>
      <c r="AS126" s="143">
        <f t="shared" si="14"/>
        <v>-103957.69705882348</v>
      </c>
      <c r="AT126" s="142">
        <f t="shared" si="15"/>
        <v>-103957.69705882348</v>
      </c>
      <c r="AU126" s="8"/>
      <c r="AV126" s="8"/>
      <c r="AW126" s="145"/>
      <c r="AX126" s="145"/>
      <c r="AY126" s="145"/>
      <c r="AZ126" s="145"/>
      <c r="BA126" s="145"/>
      <c r="BB126" s="145"/>
      <c r="BC126" s="145"/>
      <c r="BD126" s="145"/>
      <c r="BE126" s="145"/>
      <c r="BF126" s="145"/>
      <c r="BG126" s="145"/>
      <c r="BH126" s="132"/>
      <c r="BI126" s="132"/>
      <c r="BJ126" s="132"/>
      <c r="BK126" s="132"/>
      <c r="BL126" s="132"/>
      <c r="BM126" s="132"/>
      <c r="BN126" s="133"/>
      <c r="BO126" s="8"/>
      <c r="BP126" s="8"/>
      <c r="BQ126" s="8"/>
      <c r="BR126" s="8"/>
      <c r="BS126" s="8"/>
      <c r="BT126" s="8"/>
      <c r="BU126" s="8"/>
    </row>
    <row r="127" spans="1:73" ht="30.75" customHeight="1" x14ac:dyDescent="0.25">
      <c r="A127" s="131"/>
      <c r="B127" s="301" t="s">
        <v>140</v>
      </c>
      <c r="C127" s="301"/>
      <c r="D127" s="301"/>
      <c r="E127" s="301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  <c r="AC127" s="136" t="s">
        <v>31</v>
      </c>
      <c r="AD127" s="194" t="s">
        <v>26</v>
      </c>
      <c r="AE127" s="194"/>
      <c r="AF127" s="194"/>
      <c r="AG127" s="223"/>
      <c r="AH127" s="223"/>
      <c r="AI127" s="312">
        <f>AI112/AI120</f>
        <v>100000</v>
      </c>
      <c r="AJ127" s="313"/>
      <c r="AK127" s="144"/>
      <c r="AL127" s="92">
        <f t="shared" si="12"/>
        <v>100000</v>
      </c>
      <c r="AM127" s="144"/>
      <c r="AN127" s="142">
        <v>0</v>
      </c>
      <c r="AO127" s="142"/>
      <c r="AP127" s="141"/>
      <c r="AQ127" s="92">
        <f t="shared" si="13"/>
        <v>0</v>
      </c>
      <c r="AR127" s="141"/>
      <c r="AS127" s="143">
        <f t="shared" si="14"/>
        <v>-100000</v>
      </c>
      <c r="AT127" s="142">
        <f t="shared" si="15"/>
        <v>-100000</v>
      </c>
      <c r="AU127" s="8"/>
      <c r="AV127" s="8"/>
      <c r="AW127" s="145"/>
      <c r="AX127" s="145"/>
      <c r="AY127" s="145"/>
      <c r="AZ127" s="145"/>
      <c r="BA127" s="145"/>
      <c r="BB127" s="145"/>
      <c r="BC127" s="145"/>
      <c r="BD127" s="145"/>
      <c r="BE127" s="145"/>
      <c r="BF127" s="145"/>
      <c r="BG127" s="145"/>
      <c r="BH127" s="132"/>
      <c r="BI127" s="132"/>
      <c r="BJ127" s="132"/>
      <c r="BK127" s="132"/>
      <c r="BL127" s="132"/>
      <c r="BM127" s="132"/>
      <c r="BN127" s="133"/>
      <c r="BO127" s="8"/>
      <c r="BP127" s="8"/>
      <c r="BQ127" s="8"/>
      <c r="BR127" s="8"/>
      <c r="BS127" s="8"/>
      <c r="BT127" s="8"/>
      <c r="BU127" s="8"/>
    </row>
    <row r="128" spans="1:73" ht="20.25" customHeight="1" x14ac:dyDescent="0.25">
      <c r="A128" s="131"/>
      <c r="B128" s="301" t="s">
        <v>141</v>
      </c>
      <c r="C128" s="301"/>
      <c r="D128" s="301"/>
      <c r="E128" s="301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36" t="s">
        <v>31</v>
      </c>
      <c r="AD128" s="194" t="s">
        <v>26</v>
      </c>
      <c r="AE128" s="194"/>
      <c r="AF128" s="194"/>
      <c r="AG128" s="223"/>
      <c r="AH128" s="223"/>
      <c r="AI128" s="312">
        <f>AI113</f>
        <v>5400000</v>
      </c>
      <c r="AJ128" s="313"/>
      <c r="AK128" s="144"/>
      <c r="AL128" s="92">
        <f t="shared" si="12"/>
        <v>5400000</v>
      </c>
      <c r="AM128" s="144"/>
      <c r="AN128" s="142">
        <f>AN113</f>
        <v>0</v>
      </c>
      <c r="AO128" s="142"/>
      <c r="AP128" s="141"/>
      <c r="AQ128" s="92">
        <f t="shared" si="13"/>
        <v>0</v>
      </c>
      <c r="AR128" s="141"/>
      <c r="AS128" s="143">
        <f t="shared" si="14"/>
        <v>-5400000</v>
      </c>
      <c r="AT128" s="142">
        <f t="shared" si="15"/>
        <v>-5400000</v>
      </c>
      <c r="AU128" s="8"/>
      <c r="AV128" s="8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  <c r="BH128" s="132"/>
      <c r="BI128" s="132"/>
      <c r="BJ128" s="132"/>
      <c r="BK128" s="132"/>
      <c r="BL128" s="132"/>
      <c r="BM128" s="132"/>
      <c r="BN128" s="133"/>
      <c r="BO128" s="8"/>
      <c r="BP128" s="8"/>
      <c r="BQ128" s="8"/>
      <c r="BR128" s="8"/>
      <c r="BS128" s="8"/>
      <c r="BT128" s="8"/>
      <c r="BU128" s="8"/>
    </row>
    <row r="129" spans="1:73" ht="18.75" customHeight="1" x14ac:dyDescent="0.25">
      <c r="A129" s="131"/>
      <c r="B129" s="195" t="s">
        <v>34</v>
      </c>
      <c r="C129" s="195"/>
      <c r="D129" s="195"/>
      <c r="E129" s="195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309"/>
      <c r="AE129" s="310"/>
      <c r="AF129" s="311"/>
      <c r="AG129" s="223"/>
      <c r="AH129" s="223"/>
      <c r="AI129" s="223"/>
      <c r="AJ129" s="223"/>
      <c r="AK129" s="144"/>
      <c r="AL129" s="92"/>
      <c r="AM129" s="144"/>
      <c r="AN129" s="144"/>
      <c r="AO129" s="144"/>
      <c r="AP129" s="144"/>
      <c r="AQ129" s="92"/>
      <c r="AR129" s="144"/>
      <c r="AS129" s="137"/>
      <c r="AT129" s="138"/>
      <c r="AU129" s="8"/>
      <c r="AV129" s="8"/>
      <c r="AW129" s="146"/>
      <c r="AX129" s="146"/>
      <c r="AY129" s="146"/>
      <c r="AZ129" s="146"/>
      <c r="BA129" s="146"/>
      <c r="BB129" s="146"/>
      <c r="BC129" s="146"/>
      <c r="BD129" s="146"/>
      <c r="BE129" s="146"/>
      <c r="BF129" s="146"/>
      <c r="BG129" s="146"/>
      <c r="BH129" s="129"/>
      <c r="BI129" s="129"/>
      <c r="BJ129" s="129"/>
      <c r="BK129" s="129"/>
      <c r="BL129" s="129"/>
      <c r="BM129" s="129"/>
      <c r="BN129" s="130"/>
      <c r="BO129" s="8"/>
      <c r="BP129" s="8"/>
      <c r="BQ129" s="8"/>
      <c r="BR129" s="8"/>
      <c r="BS129" s="8"/>
      <c r="BT129" s="8"/>
      <c r="BU129" s="8"/>
    </row>
    <row r="130" spans="1:73" ht="69" customHeight="1" x14ac:dyDescent="0.25">
      <c r="A130" s="131"/>
      <c r="B130" s="198" t="s">
        <v>144</v>
      </c>
      <c r="C130" s="198"/>
      <c r="D130" s="198"/>
      <c r="E130" s="198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27" t="s">
        <v>186</v>
      </c>
      <c r="AD130" s="194" t="s">
        <v>26</v>
      </c>
      <c r="AE130" s="194"/>
      <c r="AF130" s="194"/>
      <c r="AG130" s="223"/>
      <c r="AH130" s="223"/>
      <c r="AI130" s="314">
        <f>AD48/2231419*100</f>
        <v>31.250249280838784</v>
      </c>
      <c r="AJ130" s="314"/>
      <c r="AK130" s="140"/>
      <c r="AL130" s="117">
        <f t="shared" si="12"/>
        <v>31.250249280838784</v>
      </c>
      <c r="AM130" s="140"/>
      <c r="AN130" s="140">
        <f>AI48/2231419*100</f>
        <v>14.962052398048058</v>
      </c>
      <c r="AO130" s="140"/>
      <c r="AP130" s="140"/>
      <c r="AQ130" s="117">
        <f t="shared" si="13"/>
        <v>14.962052398048058</v>
      </c>
      <c r="AR130" s="140"/>
      <c r="AS130" s="139">
        <f t="shared" si="14"/>
        <v>-16.288196882790725</v>
      </c>
      <c r="AT130" s="140">
        <f t="shared" si="15"/>
        <v>-16.288196882790725</v>
      </c>
      <c r="AU130" s="8"/>
      <c r="AV130" s="8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00"/>
      <c r="BI130" s="100"/>
      <c r="BJ130" s="100"/>
      <c r="BK130" s="100"/>
      <c r="BL130" s="100"/>
      <c r="BM130" s="100"/>
      <c r="BN130" s="101"/>
      <c r="BO130" s="8"/>
      <c r="BP130" s="8"/>
      <c r="BQ130" s="8"/>
      <c r="BR130" s="8"/>
      <c r="BS130" s="8"/>
      <c r="BT130" s="8"/>
      <c r="BU130" s="8"/>
    </row>
    <row r="131" spans="1:73" ht="69" customHeight="1" x14ac:dyDescent="0.25">
      <c r="A131" s="131"/>
      <c r="B131" s="198" t="s">
        <v>145</v>
      </c>
      <c r="C131" s="198"/>
      <c r="D131" s="198"/>
      <c r="E131" s="198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27" t="s">
        <v>186</v>
      </c>
      <c r="AD131" s="194" t="s">
        <v>26</v>
      </c>
      <c r="AE131" s="194"/>
      <c r="AF131" s="194"/>
      <c r="AG131" s="223"/>
      <c r="AH131" s="223"/>
      <c r="AI131" s="189">
        <f>AD50/1442309*100</f>
        <v>100</v>
      </c>
      <c r="AJ131" s="189"/>
      <c r="AK131" s="140"/>
      <c r="AL131" s="117">
        <f>AI131</f>
        <v>100</v>
      </c>
      <c r="AM131" s="140"/>
      <c r="AN131" s="140">
        <f>AI50/1442309*100</f>
        <v>0</v>
      </c>
      <c r="AO131" s="140"/>
      <c r="AP131" s="140"/>
      <c r="AQ131" s="117">
        <f t="shared" si="13"/>
        <v>0</v>
      </c>
      <c r="AR131" s="140"/>
      <c r="AS131" s="139">
        <f t="shared" si="14"/>
        <v>-100</v>
      </c>
      <c r="AT131" s="140">
        <f t="shared" si="15"/>
        <v>-100</v>
      </c>
      <c r="AU131" s="8"/>
      <c r="AV131" s="8"/>
      <c r="AW131" s="8"/>
      <c r="AX131" s="120"/>
      <c r="AY131" s="120"/>
      <c r="AZ131" s="120"/>
      <c r="BA131" s="120"/>
      <c r="BB131" s="120"/>
      <c r="BC131" s="120"/>
      <c r="BD131" s="120"/>
      <c r="BE131" s="121"/>
      <c r="BF131" s="121"/>
      <c r="BG131" s="121"/>
      <c r="BH131" s="100"/>
      <c r="BI131" s="100"/>
      <c r="BJ131" s="100"/>
      <c r="BK131" s="100"/>
      <c r="BL131" s="100"/>
      <c r="BM131" s="100"/>
      <c r="BN131" s="101"/>
      <c r="BO131" s="8"/>
      <c r="BP131" s="8"/>
      <c r="BQ131" s="8"/>
      <c r="BR131" s="8"/>
      <c r="BS131" s="8"/>
      <c r="BT131" s="8"/>
      <c r="BU131" s="8"/>
    </row>
    <row r="132" spans="1:73" ht="95.25" customHeight="1" x14ac:dyDescent="0.25">
      <c r="A132" s="131"/>
      <c r="B132" s="198" t="s">
        <v>146</v>
      </c>
      <c r="C132" s="198"/>
      <c r="D132" s="198"/>
      <c r="E132" s="198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27" t="s">
        <v>186</v>
      </c>
      <c r="AD132" s="194" t="s">
        <v>26</v>
      </c>
      <c r="AE132" s="194"/>
      <c r="AF132" s="194"/>
      <c r="AG132" s="223"/>
      <c r="AH132" s="223"/>
      <c r="AI132" s="314">
        <f>AD56/3193463*100</f>
        <v>38.080823231708024</v>
      </c>
      <c r="AJ132" s="314"/>
      <c r="AK132" s="140"/>
      <c r="AL132" s="117">
        <f t="shared" si="12"/>
        <v>38.080823231708024</v>
      </c>
      <c r="AM132" s="140"/>
      <c r="AN132" s="140">
        <f>AI56/3193463*100</f>
        <v>0</v>
      </c>
      <c r="AO132" s="140"/>
      <c r="AP132" s="140"/>
      <c r="AQ132" s="117">
        <f t="shared" si="13"/>
        <v>0</v>
      </c>
      <c r="AR132" s="140"/>
      <c r="AS132" s="139">
        <f t="shared" si="14"/>
        <v>-38.080823231708024</v>
      </c>
      <c r="AT132" s="140">
        <f t="shared" si="15"/>
        <v>-38.080823231708024</v>
      </c>
      <c r="AU132" s="8"/>
      <c r="AV132" s="8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00"/>
      <c r="BI132" s="100"/>
      <c r="BJ132" s="100"/>
      <c r="BK132" s="100"/>
      <c r="BL132" s="100"/>
      <c r="BM132" s="100"/>
      <c r="BN132" s="101"/>
      <c r="BO132" s="8"/>
      <c r="BP132" s="8"/>
      <c r="BQ132" s="8"/>
      <c r="BR132" s="8"/>
      <c r="BS132" s="8"/>
      <c r="BT132" s="8"/>
      <c r="BU132" s="8"/>
    </row>
    <row r="133" spans="1:73" ht="51" customHeight="1" x14ac:dyDescent="0.25">
      <c r="A133" s="131"/>
      <c r="B133" s="210" t="s">
        <v>25</v>
      </c>
      <c r="C133" s="210"/>
      <c r="D133" s="210"/>
      <c r="E133" s="210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27" t="s">
        <v>186</v>
      </c>
      <c r="AD133" s="179" t="s">
        <v>26</v>
      </c>
      <c r="AE133" s="179"/>
      <c r="AF133" s="179"/>
      <c r="AG133" s="224"/>
      <c r="AH133" s="224"/>
      <c r="AI133" s="171">
        <f>AI106/423603044*100</f>
        <v>5.4998240286488596</v>
      </c>
      <c r="AJ133" s="171">
        <f>AJ93/383361673.86</f>
        <v>0</v>
      </c>
      <c r="AK133" s="171">
        <f>AK93/383361673.86</f>
        <v>0</v>
      </c>
      <c r="AL133" s="137">
        <f>AI133</f>
        <v>5.4998240286488596</v>
      </c>
      <c r="AM133" s="135"/>
      <c r="AN133" s="171">
        <f>AN106/423603044*100</f>
        <v>2.8513197440573634</v>
      </c>
      <c r="AO133" s="171">
        <f>AO93/383361673.86</f>
        <v>0</v>
      </c>
      <c r="AP133" s="171">
        <f>AP93/383361673.86</f>
        <v>0</v>
      </c>
      <c r="AQ133" s="137">
        <f>AN133</f>
        <v>2.8513197440573634</v>
      </c>
      <c r="AR133" s="135"/>
      <c r="AS133" s="137">
        <f>AN133-AI133</f>
        <v>-2.6485042845914961</v>
      </c>
      <c r="AT133" s="137">
        <f>AS133</f>
        <v>-2.6485042845914961</v>
      </c>
      <c r="AU133" s="8"/>
      <c r="AV133" s="125"/>
      <c r="AW133" s="8"/>
      <c r="AX133" s="127"/>
      <c r="AY133" s="127"/>
      <c r="AZ133" s="127"/>
      <c r="BA133" s="127"/>
      <c r="BB133" s="127"/>
      <c r="BC133" s="127"/>
      <c r="BD133" s="127"/>
      <c r="BE133" s="127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</row>
    <row r="134" spans="1:73" ht="24.75" customHeight="1" x14ac:dyDescent="0.25">
      <c r="A134" s="28">
        <v>3</v>
      </c>
      <c r="B134" s="204" t="s">
        <v>154</v>
      </c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8"/>
      <c r="AP134" s="28"/>
      <c r="AQ134" s="28"/>
      <c r="AR134" s="28"/>
      <c r="AS134" s="25"/>
      <c r="AT134" s="25"/>
      <c r="AU134" s="8"/>
      <c r="AV134" s="125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</row>
    <row r="135" spans="1:73" ht="15.75" customHeight="1" x14ac:dyDescent="0.25">
      <c r="A135" s="28"/>
      <c r="B135" s="207" t="s">
        <v>33</v>
      </c>
      <c r="C135" s="207"/>
      <c r="D135" s="207"/>
      <c r="E135" s="207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16"/>
      <c r="AD135" s="194"/>
      <c r="AE135" s="194"/>
      <c r="AF135" s="194"/>
      <c r="AG135" s="202"/>
      <c r="AH135" s="202"/>
      <c r="AI135" s="203"/>
      <c r="AJ135" s="203"/>
      <c r="AK135" s="31"/>
      <c r="AL135" s="30"/>
      <c r="AM135" s="28"/>
      <c r="AN135" s="28"/>
      <c r="AO135" s="28"/>
      <c r="AP135" s="28"/>
      <c r="AQ135" s="28"/>
      <c r="AR135" s="28"/>
      <c r="AS135" s="25"/>
      <c r="AT135" s="25"/>
      <c r="AU135" s="8"/>
      <c r="AV135" s="125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</row>
    <row r="136" spans="1:73" ht="23.25" customHeight="1" x14ac:dyDescent="0.25">
      <c r="A136" s="28"/>
      <c r="B136" s="219" t="s">
        <v>155</v>
      </c>
      <c r="C136" s="219"/>
      <c r="D136" s="219"/>
      <c r="E136" s="21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87"/>
      <c r="Y136" s="87"/>
      <c r="Z136" s="87"/>
      <c r="AA136" s="87"/>
      <c r="AB136" s="87"/>
      <c r="AC136" s="27" t="s">
        <v>31</v>
      </c>
      <c r="AD136" s="194" t="s">
        <v>86</v>
      </c>
      <c r="AE136" s="194"/>
      <c r="AF136" s="194"/>
      <c r="AG136" s="202"/>
      <c r="AH136" s="202"/>
      <c r="AI136" s="205">
        <f>AD58</f>
        <v>90000</v>
      </c>
      <c r="AJ136" s="205"/>
      <c r="AK136" s="114"/>
      <c r="AL136" s="92">
        <f>AI136</f>
        <v>90000</v>
      </c>
      <c r="AM136" s="92"/>
      <c r="AN136" s="205">
        <f>AI58</f>
        <v>0</v>
      </c>
      <c r="AO136" s="205"/>
      <c r="AP136" s="92"/>
      <c r="AQ136" s="92">
        <f>AN136</f>
        <v>0</v>
      </c>
      <c r="AR136" s="92"/>
      <c r="AS136" s="92">
        <f>AN136-AI136</f>
        <v>-90000</v>
      </c>
      <c r="AT136" s="92">
        <f>AS136</f>
        <v>-90000</v>
      </c>
      <c r="AU136" s="8"/>
      <c r="AV136" s="125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</row>
    <row r="137" spans="1:73" ht="18" customHeight="1" x14ac:dyDescent="0.25">
      <c r="A137" s="28"/>
      <c r="B137" s="195" t="s">
        <v>29</v>
      </c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79"/>
      <c r="AE137" s="179"/>
      <c r="AF137" s="179"/>
      <c r="AG137" s="179"/>
      <c r="AH137" s="179"/>
      <c r="AI137" s="179"/>
      <c r="AJ137" s="179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8"/>
      <c r="AV137" s="125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</row>
    <row r="138" spans="1:73" ht="35.25" customHeight="1" x14ac:dyDescent="0.25">
      <c r="A138" s="28"/>
      <c r="B138" s="220" t="s">
        <v>88</v>
      </c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115"/>
      <c r="V138" s="115"/>
      <c r="W138" s="115"/>
      <c r="X138" s="115"/>
      <c r="Y138" s="115"/>
      <c r="Z138" s="115"/>
      <c r="AA138" s="115"/>
      <c r="AB138" s="115"/>
      <c r="AC138" s="27" t="s">
        <v>32</v>
      </c>
      <c r="AD138" s="179" t="s">
        <v>156</v>
      </c>
      <c r="AE138" s="179"/>
      <c r="AF138" s="179"/>
      <c r="AG138" s="179"/>
      <c r="AH138" s="179"/>
      <c r="AI138" s="179">
        <v>1</v>
      </c>
      <c r="AJ138" s="179"/>
      <c r="AK138" s="116"/>
      <c r="AL138" s="116">
        <f>AI138</f>
        <v>1</v>
      </c>
      <c r="AM138" s="116"/>
      <c r="AN138" s="116">
        <v>0</v>
      </c>
      <c r="AO138" s="116"/>
      <c r="AP138" s="116"/>
      <c r="AQ138" s="116">
        <f>AN138</f>
        <v>0</v>
      </c>
      <c r="AR138" s="116"/>
      <c r="AS138" s="92">
        <f>AN138-AI138</f>
        <v>-1</v>
      </c>
      <c r="AT138" s="113">
        <f>AS138</f>
        <v>-1</v>
      </c>
      <c r="AU138" s="8"/>
      <c r="AV138" s="125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</row>
    <row r="139" spans="1:73" ht="18" customHeight="1" x14ac:dyDescent="0.25">
      <c r="A139" s="28"/>
      <c r="B139" s="207" t="s">
        <v>34</v>
      </c>
      <c r="C139" s="207"/>
      <c r="D139" s="207"/>
      <c r="E139" s="207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16"/>
      <c r="AD139" s="194"/>
      <c r="AE139" s="194"/>
      <c r="AF139" s="194"/>
      <c r="AG139" s="202"/>
      <c r="AH139" s="202"/>
      <c r="AI139" s="203"/>
      <c r="AJ139" s="203"/>
      <c r="AK139" s="31"/>
      <c r="AL139" s="30"/>
      <c r="AM139" s="28"/>
      <c r="AN139" s="28"/>
      <c r="AO139" s="28"/>
      <c r="AP139" s="28"/>
      <c r="AQ139" s="28"/>
      <c r="AR139" s="28"/>
      <c r="AS139" s="25"/>
      <c r="AT139" s="25"/>
      <c r="AU139" s="8"/>
      <c r="AV139" s="125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</row>
    <row r="140" spans="1:73" ht="53.25" customHeight="1" x14ac:dyDescent="0.25">
      <c r="A140" s="28"/>
      <c r="B140" s="200" t="s">
        <v>25</v>
      </c>
      <c r="C140" s="200"/>
      <c r="D140" s="200"/>
      <c r="E140" s="200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27" t="s">
        <v>186</v>
      </c>
      <c r="AD140" s="194" t="s">
        <v>26</v>
      </c>
      <c r="AE140" s="194"/>
      <c r="AF140" s="194"/>
      <c r="AG140" s="202"/>
      <c r="AH140" s="202"/>
      <c r="AI140" s="201">
        <f>AI136/55038217.28*100</f>
        <v>0.16352273828590111</v>
      </c>
      <c r="AJ140" s="201" t="e">
        <f>#REF!/55038217.28*100</f>
        <v>#REF!</v>
      </c>
      <c r="AK140" s="201" t="e">
        <f>#REF!/55038217.28*100</f>
        <v>#REF!</v>
      </c>
      <c r="AL140" s="110">
        <f>AI140</f>
        <v>0.16352273828590111</v>
      </c>
      <c r="AM140" s="67"/>
      <c r="AN140" s="201">
        <f>AN136/55038217.28*100</f>
        <v>0</v>
      </c>
      <c r="AO140" s="201" t="e">
        <f>#REF!/55038217.28*100</f>
        <v>#REF!</v>
      </c>
      <c r="AP140" s="201" t="e">
        <f>#REF!/55038217.28*100</f>
        <v>#REF!</v>
      </c>
      <c r="AQ140" s="111">
        <f>AN140</f>
        <v>0</v>
      </c>
      <c r="AR140" s="67"/>
      <c r="AS140" s="92">
        <f>AN140-AI140</f>
        <v>-0.16352273828590111</v>
      </c>
      <c r="AT140" s="92">
        <f>AS140</f>
        <v>-0.16352273828590111</v>
      </c>
      <c r="AU140" s="8"/>
      <c r="AV140" s="125"/>
      <c r="AW140" s="8"/>
      <c r="AX140" s="8"/>
      <c r="AY140" s="120"/>
      <c r="AZ140" s="120"/>
      <c r="BA140" s="120"/>
      <c r="BB140" s="120"/>
      <c r="BC140" s="120"/>
      <c r="BD140" s="120"/>
      <c r="BE140" s="120"/>
      <c r="BF140" s="120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</row>
    <row r="141" spans="1:73" ht="19.5" customHeight="1" x14ac:dyDescent="0.25">
      <c r="A141" s="28"/>
      <c r="B141" s="199" t="s">
        <v>181</v>
      </c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  <c r="AA141" s="199"/>
      <c r="AB141" s="199"/>
      <c r="AC141" s="199"/>
      <c r="AD141" s="199"/>
      <c r="AE141" s="199"/>
      <c r="AF141" s="199"/>
      <c r="AG141" s="199"/>
      <c r="AH141" s="199"/>
      <c r="AI141" s="199"/>
      <c r="AJ141" s="199"/>
      <c r="AK141" s="199"/>
      <c r="AL141" s="199"/>
      <c r="AM141" s="199"/>
      <c r="AN141" s="199"/>
      <c r="AO141" s="119"/>
      <c r="AP141" s="119"/>
      <c r="AQ141" s="119"/>
      <c r="AR141" s="119"/>
      <c r="AS141" s="110"/>
      <c r="AT141" s="119"/>
      <c r="AU141" s="8"/>
      <c r="AV141" s="120"/>
      <c r="AW141" s="120"/>
      <c r="AX141" s="120"/>
      <c r="AY141" s="120"/>
      <c r="AZ141" s="120"/>
      <c r="BA141" s="120"/>
      <c r="BB141" s="120"/>
      <c r="BC141" s="120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</row>
    <row r="142" spans="1:73" ht="18" customHeight="1" x14ac:dyDescent="0.25">
      <c r="A142" s="28"/>
      <c r="B142" s="196" t="s">
        <v>33</v>
      </c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6"/>
      <c r="R142" s="196"/>
      <c r="S142" s="196"/>
      <c r="T142" s="196"/>
      <c r="U142" s="115"/>
      <c r="V142" s="115"/>
      <c r="W142" s="115"/>
      <c r="X142" s="115"/>
      <c r="Y142" s="115"/>
      <c r="Z142" s="115"/>
      <c r="AA142" s="115"/>
      <c r="AB142" s="115"/>
      <c r="AC142" s="27"/>
      <c r="AD142" s="194"/>
      <c r="AE142" s="194"/>
      <c r="AF142" s="194"/>
      <c r="AG142" s="179"/>
      <c r="AH142" s="179"/>
      <c r="AI142" s="171"/>
      <c r="AJ142" s="171"/>
      <c r="AK142" s="119"/>
      <c r="AL142" s="119"/>
      <c r="AM142" s="119"/>
      <c r="AN142" s="119"/>
      <c r="AO142" s="119"/>
      <c r="AP142" s="119"/>
      <c r="AQ142" s="119"/>
      <c r="AR142" s="119"/>
      <c r="AS142" s="110"/>
      <c r="AT142" s="119"/>
      <c r="AU142" s="8"/>
      <c r="AV142" s="120"/>
      <c r="AW142" s="120"/>
      <c r="AX142" s="120"/>
      <c r="AY142" s="120"/>
      <c r="AZ142" s="120"/>
      <c r="BA142" s="120"/>
      <c r="BB142" s="120"/>
      <c r="BC142" s="120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</row>
    <row r="143" spans="1:73" ht="41.25" customHeight="1" x14ac:dyDescent="0.25">
      <c r="A143" s="28"/>
      <c r="B143" s="197" t="s">
        <v>157</v>
      </c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15"/>
      <c r="V143" s="115"/>
      <c r="W143" s="115"/>
      <c r="X143" s="115"/>
      <c r="Y143" s="115"/>
      <c r="Z143" s="115"/>
      <c r="AA143" s="115"/>
      <c r="AB143" s="115"/>
      <c r="AC143" s="27" t="s">
        <v>31</v>
      </c>
      <c r="AD143" s="194" t="s">
        <v>86</v>
      </c>
      <c r="AE143" s="194"/>
      <c r="AF143" s="194"/>
      <c r="AG143" s="179"/>
      <c r="AH143" s="179"/>
      <c r="AI143" s="170">
        <f>AD59</f>
        <v>150000</v>
      </c>
      <c r="AJ143" s="170"/>
      <c r="AK143" s="113"/>
      <c r="AL143" s="113">
        <f>AI143</f>
        <v>150000</v>
      </c>
      <c r="AM143" s="113"/>
      <c r="AN143" s="113">
        <f>AI59</f>
        <v>30557.7</v>
      </c>
      <c r="AO143" s="113"/>
      <c r="AP143" s="113"/>
      <c r="AQ143" s="113">
        <f>AN143</f>
        <v>30557.7</v>
      </c>
      <c r="AR143" s="113"/>
      <c r="AS143" s="92">
        <f t="shared" ref="AS143:AS149" si="16">AN143-AI143</f>
        <v>-119442.3</v>
      </c>
      <c r="AT143" s="113">
        <f>AS143</f>
        <v>-119442.3</v>
      </c>
      <c r="AU143" s="8"/>
      <c r="AV143" s="120"/>
      <c r="AW143" s="120"/>
      <c r="AX143" s="120"/>
      <c r="AY143" s="120"/>
      <c r="AZ143" s="120"/>
      <c r="BA143" s="120"/>
      <c r="BB143" s="120"/>
      <c r="BC143" s="120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</row>
    <row r="144" spans="1:73" ht="21" customHeight="1" x14ac:dyDescent="0.25">
      <c r="A144" s="28"/>
      <c r="B144" s="195" t="s">
        <v>29</v>
      </c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  <c r="S144" s="195"/>
      <c r="T144" s="195"/>
      <c r="U144" s="115"/>
      <c r="V144" s="115"/>
      <c r="W144" s="115"/>
      <c r="X144" s="115"/>
      <c r="Y144" s="115"/>
      <c r="Z144" s="115"/>
      <c r="AA144" s="115"/>
      <c r="AB144" s="115"/>
      <c r="AC144" s="27"/>
      <c r="AD144" s="194"/>
      <c r="AE144" s="194"/>
      <c r="AF144" s="194"/>
      <c r="AG144" s="179"/>
      <c r="AH144" s="179"/>
      <c r="AI144" s="171"/>
      <c r="AJ144" s="171"/>
      <c r="AK144" s="119"/>
      <c r="AL144" s="119"/>
      <c r="AM144" s="119"/>
      <c r="AN144" s="119"/>
      <c r="AO144" s="119"/>
      <c r="AP144" s="119"/>
      <c r="AQ144" s="119"/>
      <c r="AR144" s="119"/>
      <c r="AS144" s="110"/>
      <c r="AT144" s="119"/>
      <c r="AU144" s="8"/>
      <c r="AV144" s="120"/>
      <c r="AW144" s="120"/>
      <c r="AX144" s="120"/>
      <c r="AY144" s="120"/>
      <c r="AZ144" s="120"/>
      <c r="BA144" s="120"/>
      <c r="BB144" s="120"/>
      <c r="BC144" s="120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</row>
    <row r="145" spans="1:73" ht="48" customHeight="1" x14ac:dyDescent="0.25">
      <c r="A145" s="28"/>
      <c r="B145" s="198" t="s">
        <v>158</v>
      </c>
      <c r="C145" s="198"/>
      <c r="D145" s="198"/>
      <c r="E145" s="198"/>
      <c r="F145" s="198"/>
      <c r="G145" s="198"/>
      <c r="H145" s="198"/>
      <c r="I145" s="198"/>
      <c r="J145" s="198"/>
      <c r="K145" s="198"/>
      <c r="L145" s="198"/>
      <c r="M145" s="198"/>
      <c r="N145" s="198"/>
      <c r="O145" s="198"/>
      <c r="P145" s="198"/>
      <c r="Q145" s="198"/>
      <c r="R145" s="198"/>
      <c r="S145" s="198"/>
      <c r="T145" s="198"/>
      <c r="U145" s="115"/>
      <c r="V145" s="115"/>
      <c r="W145" s="115"/>
      <c r="X145" s="115"/>
      <c r="Y145" s="115"/>
      <c r="Z145" s="115"/>
      <c r="AA145" s="115"/>
      <c r="AB145" s="115"/>
      <c r="AC145" s="27" t="s">
        <v>32</v>
      </c>
      <c r="AD145" s="179" t="s">
        <v>89</v>
      </c>
      <c r="AE145" s="179"/>
      <c r="AF145" s="179"/>
      <c r="AG145" s="179"/>
      <c r="AH145" s="179"/>
      <c r="AI145" s="189">
        <v>3</v>
      </c>
      <c r="AJ145" s="189"/>
      <c r="AK145" s="118"/>
      <c r="AL145" s="118">
        <f>AI145</f>
        <v>3</v>
      </c>
      <c r="AM145" s="118"/>
      <c r="AN145" s="118">
        <v>3</v>
      </c>
      <c r="AO145" s="118"/>
      <c r="AP145" s="118"/>
      <c r="AQ145" s="118">
        <f>AN145</f>
        <v>3</v>
      </c>
      <c r="AR145" s="118"/>
      <c r="AS145" s="117">
        <f t="shared" si="16"/>
        <v>0</v>
      </c>
      <c r="AT145" s="118">
        <f>AS145</f>
        <v>0</v>
      </c>
      <c r="AU145" s="8"/>
      <c r="AV145" s="120"/>
      <c r="AW145" s="120"/>
      <c r="AX145" s="120"/>
      <c r="AY145" s="120"/>
      <c r="AZ145" s="120"/>
      <c r="BA145" s="120"/>
      <c r="BB145" s="120"/>
      <c r="BC145" s="120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</row>
    <row r="146" spans="1:73" ht="21.75" customHeight="1" x14ac:dyDescent="0.25">
      <c r="A146" s="28"/>
      <c r="B146" s="195" t="s">
        <v>30</v>
      </c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  <c r="S146" s="195"/>
      <c r="T146" s="195"/>
      <c r="U146" s="115"/>
      <c r="V146" s="115"/>
      <c r="W146" s="115"/>
      <c r="X146" s="115"/>
      <c r="Y146" s="115"/>
      <c r="Z146" s="115"/>
      <c r="AA146" s="115"/>
      <c r="AB146" s="115"/>
      <c r="AC146" s="27"/>
      <c r="AD146" s="194"/>
      <c r="AE146" s="194"/>
      <c r="AF146" s="194"/>
      <c r="AG146" s="179"/>
      <c r="AH146" s="179"/>
      <c r="AI146" s="171"/>
      <c r="AJ146" s="171"/>
      <c r="AK146" s="119"/>
      <c r="AL146" s="119"/>
      <c r="AM146" s="119"/>
      <c r="AN146" s="119"/>
      <c r="AO146" s="119"/>
      <c r="AP146" s="119"/>
      <c r="AQ146" s="119"/>
      <c r="AR146" s="119"/>
      <c r="AS146" s="110"/>
      <c r="AT146" s="119"/>
      <c r="AU146" s="8"/>
      <c r="AV146" s="120"/>
      <c r="AW146" s="120"/>
      <c r="AX146" s="120"/>
      <c r="AY146" s="120"/>
      <c r="AZ146" s="120"/>
      <c r="BA146" s="120"/>
      <c r="BB146" s="120"/>
      <c r="BC146" s="120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</row>
    <row r="147" spans="1:73" ht="35.25" customHeight="1" x14ac:dyDescent="0.25">
      <c r="A147" s="28"/>
      <c r="B147" s="198" t="s">
        <v>159</v>
      </c>
      <c r="C147" s="198"/>
      <c r="D147" s="198"/>
      <c r="E147" s="198"/>
      <c r="F147" s="198"/>
      <c r="G147" s="19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8"/>
      <c r="T147" s="198"/>
      <c r="U147" s="115"/>
      <c r="V147" s="115"/>
      <c r="W147" s="115"/>
      <c r="X147" s="115"/>
      <c r="Y147" s="115"/>
      <c r="Z147" s="115"/>
      <c r="AA147" s="115"/>
      <c r="AB147" s="115"/>
      <c r="AC147" s="27" t="s">
        <v>31</v>
      </c>
      <c r="AD147" s="194" t="s">
        <v>26</v>
      </c>
      <c r="AE147" s="194"/>
      <c r="AF147" s="194"/>
      <c r="AG147" s="179"/>
      <c r="AH147" s="179"/>
      <c r="AI147" s="170">
        <f>AI143/AI145</f>
        <v>50000</v>
      </c>
      <c r="AJ147" s="170"/>
      <c r="AK147" s="113"/>
      <c r="AL147" s="113">
        <f>AI147</f>
        <v>50000</v>
      </c>
      <c r="AM147" s="113"/>
      <c r="AN147" s="170">
        <f>AN143/AN145</f>
        <v>10185.9</v>
      </c>
      <c r="AO147" s="170"/>
      <c r="AP147" s="113"/>
      <c r="AQ147" s="113">
        <f>AN147</f>
        <v>10185.9</v>
      </c>
      <c r="AR147" s="113"/>
      <c r="AS147" s="92">
        <f t="shared" si="16"/>
        <v>-39814.1</v>
      </c>
      <c r="AT147" s="113">
        <f>AS147</f>
        <v>-39814.1</v>
      </c>
      <c r="AU147" s="8"/>
      <c r="AV147" s="120"/>
      <c r="AW147" s="120"/>
      <c r="AX147" s="120"/>
      <c r="AY147" s="120"/>
      <c r="AZ147" s="120"/>
      <c r="BA147" s="120"/>
      <c r="BB147" s="120"/>
      <c r="BC147" s="120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</row>
    <row r="148" spans="1:73" ht="18" customHeight="1" x14ac:dyDescent="0.25">
      <c r="A148" s="28"/>
      <c r="B148" s="199" t="s">
        <v>34</v>
      </c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15"/>
      <c r="V148" s="115"/>
      <c r="W148" s="115"/>
      <c r="X148" s="115"/>
      <c r="Y148" s="115"/>
      <c r="Z148" s="115"/>
      <c r="AA148" s="115"/>
      <c r="AB148" s="115"/>
      <c r="AC148" s="27"/>
      <c r="AD148" s="194"/>
      <c r="AE148" s="194"/>
      <c r="AF148" s="194"/>
      <c r="AG148" s="179"/>
      <c r="AH148" s="179"/>
      <c r="AI148" s="171"/>
      <c r="AJ148" s="171"/>
      <c r="AK148" s="119"/>
      <c r="AL148" s="119"/>
      <c r="AM148" s="119"/>
      <c r="AN148" s="119"/>
      <c r="AO148" s="119"/>
      <c r="AP148" s="119"/>
      <c r="AQ148" s="119"/>
      <c r="AR148" s="119"/>
      <c r="AS148" s="110"/>
      <c r="AT148" s="119"/>
      <c r="AU148" s="8"/>
      <c r="AV148" s="120"/>
      <c r="AW148" s="120"/>
      <c r="AX148" s="120"/>
      <c r="AY148" s="120"/>
      <c r="AZ148" s="120"/>
      <c r="BA148" s="120"/>
      <c r="BB148" s="120"/>
      <c r="BC148" s="120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</row>
    <row r="149" spans="1:73" ht="54.75" customHeight="1" x14ac:dyDescent="0.25">
      <c r="A149" s="28"/>
      <c r="B149" s="192" t="s">
        <v>90</v>
      </c>
      <c r="C149" s="193"/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15"/>
      <c r="V149" s="115"/>
      <c r="W149" s="115"/>
      <c r="X149" s="115"/>
      <c r="Y149" s="115"/>
      <c r="Z149" s="115"/>
      <c r="AA149" s="115"/>
      <c r="AB149" s="115"/>
      <c r="AC149" s="27" t="s">
        <v>186</v>
      </c>
      <c r="AD149" s="194" t="s">
        <v>26</v>
      </c>
      <c r="AE149" s="194"/>
      <c r="AF149" s="194"/>
      <c r="AG149" s="179"/>
      <c r="AH149" s="179"/>
      <c r="AI149" s="171">
        <f>AI143/151003162.73*100</f>
        <v>9.933566773578531E-2</v>
      </c>
      <c r="AJ149" s="171" t="e">
        <f>#REF!/151003162.73*100</f>
        <v>#REF!</v>
      </c>
      <c r="AK149" s="115"/>
      <c r="AL149" s="119">
        <f>AI149</f>
        <v>9.933566773578531E-2</v>
      </c>
      <c r="AM149" s="115"/>
      <c r="AN149" s="171">
        <f>AN143/151003162.73*100</f>
        <v>2.0236463559798714E-2</v>
      </c>
      <c r="AO149" s="171" t="e">
        <f>#REF!/151003162.73*100</f>
        <v>#REF!</v>
      </c>
      <c r="AP149" s="115"/>
      <c r="AQ149" s="119">
        <f>AN149</f>
        <v>2.0236463559798714E-2</v>
      </c>
      <c r="AR149" s="115"/>
      <c r="AS149" s="110">
        <f t="shared" si="16"/>
        <v>-7.9099204175986593E-2</v>
      </c>
      <c r="AT149" s="119">
        <f>AS149</f>
        <v>-7.9099204175986593E-2</v>
      </c>
      <c r="AU149" s="8"/>
      <c r="AV149" s="8"/>
      <c r="AW149" s="120"/>
      <c r="AX149" s="120"/>
      <c r="AY149" s="120"/>
      <c r="AZ149" s="120"/>
      <c r="BA149" s="120"/>
      <c r="BB149" s="120"/>
      <c r="BC149" s="120"/>
      <c r="BD149" s="120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</row>
    <row r="150" spans="1:73" ht="20.100000000000001" customHeight="1" x14ac:dyDescent="0.25">
      <c r="A150" s="28"/>
      <c r="B150" s="180" t="s">
        <v>182</v>
      </c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81"/>
      <c r="Z150" s="181"/>
      <c r="AA150" s="181"/>
      <c r="AB150" s="181"/>
      <c r="AC150" s="181"/>
      <c r="AD150" s="181"/>
      <c r="AE150" s="181"/>
      <c r="AF150" s="181"/>
      <c r="AG150" s="181"/>
      <c r="AH150" s="181"/>
      <c r="AI150" s="181"/>
      <c r="AJ150" s="181"/>
      <c r="AK150" s="181"/>
      <c r="AL150" s="181"/>
      <c r="AM150" s="181"/>
      <c r="AN150" s="181"/>
      <c r="AO150" s="181"/>
      <c r="AP150" s="181"/>
      <c r="AQ150" s="181"/>
      <c r="AR150" s="181"/>
      <c r="AS150" s="181"/>
      <c r="AT150" s="182"/>
      <c r="AU150" s="8"/>
      <c r="AV150" s="8"/>
      <c r="AW150" s="120"/>
      <c r="AX150" s="120"/>
      <c r="AY150" s="120"/>
      <c r="AZ150" s="120"/>
      <c r="BA150" s="120"/>
      <c r="BB150" s="120"/>
      <c r="BC150" s="120"/>
      <c r="BD150" s="120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</row>
    <row r="151" spans="1:73" ht="20.100000000000001" customHeight="1" x14ac:dyDescent="0.25">
      <c r="A151" s="28"/>
      <c r="B151" s="199" t="s">
        <v>33</v>
      </c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15"/>
      <c r="V151" s="115"/>
      <c r="W151" s="115"/>
      <c r="X151" s="115"/>
      <c r="Y151" s="115"/>
      <c r="Z151" s="115"/>
      <c r="AA151" s="115"/>
      <c r="AB151" s="115"/>
      <c r="AC151" s="27"/>
      <c r="AD151" s="318"/>
      <c r="AE151" s="319"/>
      <c r="AF151" s="320"/>
      <c r="AG151" s="177"/>
      <c r="AH151" s="178"/>
      <c r="AI151" s="190"/>
      <c r="AJ151" s="191"/>
      <c r="AK151" s="115"/>
      <c r="AL151" s="119"/>
      <c r="AM151" s="115"/>
      <c r="AN151" s="119"/>
      <c r="AO151" s="119"/>
      <c r="AP151" s="115"/>
      <c r="AQ151" s="119"/>
      <c r="AR151" s="115"/>
      <c r="AS151" s="110"/>
      <c r="AT151" s="119"/>
      <c r="AU151" s="8"/>
      <c r="AV151" s="8"/>
      <c r="AW151" s="120"/>
      <c r="AX151" s="120"/>
      <c r="AY151" s="120"/>
      <c r="AZ151" s="120"/>
      <c r="BA151" s="120"/>
      <c r="BB151" s="120"/>
      <c r="BC151" s="120"/>
      <c r="BD151" s="120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</row>
    <row r="152" spans="1:73" ht="20.100000000000001" customHeight="1" x14ac:dyDescent="0.25">
      <c r="A152" s="28"/>
      <c r="B152" s="197" t="s">
        <v>183</v>
      </c>
      <c r="C152" s="197"/>
      <c r="D152" s="197"/>
      <c r="E152" s="197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15"/>
      <c r="V152" s="115"/>
      <c r="W152" s="115"/>
      <c r="X152" s="115"/>
      <c r="Y152" s="115"/>
      <c r="Z152" s="115"/>
      <c r="AA152" s="115"/>
      <c r="AB152" s="115"/>
      <c r="AC152" s="27" t="s">
        <v>31</v>
      </c>
      <c r="AD152" s="194" t="s">
        <v>86</v>
      </c>
      <c r="AE152" s="194"/>
      <c r="AF152" s="194"/>
      <c r="AG152" s="177"/>
      <c r="AH152" s="178"/>
      <c r="AI152" s="170">
        <f>AD64</f>
        <v>3200000</v>
      </c>
      <c r="AJ152" s="170"/>
      <c r="AK152" s="165"/>
      <c r="AL152" s="113">
        <f>AI152</f>
        <v>3200000</v>
      </c>
      <c r="AM152" s="165"/>
      <c r="AN152" s="113">
        <f>AI64</f>
        <v>3200000</v>
      </c>
      <c r="AO152" s="113"/>
      <c r="AP152" s="165"/>
      <c r="AQ152" s="113">
        <f>AN152</f>
        <v>3200000</v>
      </c>
      <c r="AR152" s="115"/>
      <c r="AS152" s="117">
        <f>AN152-AI152</f>
        <v>0</v>
      </c>
      <c r="AT152" s="119">
        <f>AS152</f>
        <v>0</v>
      </c>
      <c r="AU152" s="8"/>
      <c r="AV152" s="8"/>
      <c r="AW152" s="120"/>
      <c r="AX152" s="120"/>
      <c r="AY152" s="120"/>
      <c r="AZ152" s="120"/>
      <c r="BA152" s="120"/>
      <c r="BB152" s="120"/>
      <c r="BC152" s="120"/>
      <c r="BD152" s="120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</row>
    <row r="153" spans="1:73" ht="20.100000000000001" customHeight="1" x14ac:dyDescent="0.25">
      <c r="A153" s="28"/>
      <c r="B153" s="195" t="s">
        <v>29</v>
      </c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  <c r="S153" s="195"/>
      <c r="T153" s="195"/>
      <c r="U153" s="115"/>
      <c r="V153" s="115"/>
      <c r="W153" s="115"/>
      <c r="X153" s="115"/>
      <c r="Y153" s="115"/>
      <c r="Z153" s="115"/>
      <c r="AA153" s="115"/>
      <c r="AB153" s="115"/>
      <c r="AC153" s="27"/>
      <c r="AD153" s="318"/>
      <c r="AE153" s="319"/>
      <c r="AF153" s="320"/>
      <c r="AG153" s="177"/>
      <c r="AH153" s="178"/>
      <c r="AI153" s="190"/>
      <c r="AJ153" s="191"/>
      <c r="AK153" s="115"/>
      <c r="AL153" s="119"/>
      <c r="AM153" s="115"/>
      <c r="AN153" s="119"/>
      <c r="AO153" s="119"/>
      <c r="AP153" s="115"/>
      <c r="AQ153" s="119"/>
      <c r="AR153" s="115"/>
      <c r="AS153" s="110"/>
      <c r="AT153" s="119"/>
      <c r="AU153" s="8"/>
      <c r="AV153" s="8"/>
      <c r="AW153" s="120"/>
      <c r="AX153" s="120"/>
      <c r="AY153" s="120"/>
      <c r="AZ153" s="120"/>
      <c r="BA153" s="120"/>
      <c r="BB153" s="120"/>
      <c r="BC153" s="120"/>
      <c r="BD153" s="120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</row>
    <row r="154" spans="1:73" ht="20.100000000000001" customHeight="1" x14ac:dyDescent="0.25">
      <c r="A154" s="28"/>
      <c r="B154" s="197" t="s">
        <v>184</v>
      </c>
      <c r="C154" s="197"/>
      <c r="D154" s="197"/>
      <c r="E154" s="197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15"/>
      <c r="V154" s="115"/>
      <c r="W154" s="115"/>
      <c r="X154" s="115"/>
      <c r="Y154" s="115"/>
      <c r="Z154" s="115"/>
      <c r="AA154" s="115"/>
      <c r="AB154" s="115"/>
      <c r="AC154" s="27" t="s">
        <v>32</v>
      </c>
      <c r="AD154" s="179" t="s">
        <v>156</v>
      </c>
      <c r="AE154" s="179"/>
      <c r="AF154" s="179"/>
      <c r="AG154" s="177"/>
      <c r="AH154" s="178"/>
      <c r="AI154" s="189">
        <v>1</v>
      </c>
      <c r="AJ154" s="189"/>
      <c r="AK154" s="164"/>
      <c r="AL154" s="118">
        <f>AI154</f>
        <v>1</v>
      </c>
      <c r="AM154" s="164"/>
      <c r="AN154" s="118">
        <v>1</v>
      </c>
      <c r="AO154" s="118"/>
      <c r="AP154" s="164"/>
      <c r="AQ154" s="118">
        <f>AN154</f>
        <v>1</v>
      </c>
      <c r="AR154" s="164"/>
      <c r="AS154" s="117">
        <f>AN154-AI154</f>
        <v>0</v>
      </c>
      <c r="AT154" s="119">
        <f>AS154</f>
        <v>0</v>
      </c>
      <c r="AU154" s="8"/>
      <c r="AV154" s="8"/>
      <c r="AW154" s="120"/>
      <c r="AX154" s="120"/>
      <c r="AY154" s="120"/>
      <c r="AZ154" s="120"/>
      <c r="BA154" s="120"/>
      <c r="BB154" s="120"/>
      <c r="BC154" s="120"/>
      <c r="BD154" s="120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</row>
    <row r="155" spans="1:73" ht="20.100000000000001" customHeight="1" x14ac:dyDescent="0.25">
      <c r="A155" s="28"/>
      <c r="B155" s="195" t="s">
        <v>30</v>
      </c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  <c r="S155" s="195"/>
      <c r="T155" s="195"/>
      <c r="U155" s="115"/>
      <c r="V155" s="115"/>
      <c r="W155" s="115"/>
      <c r="X155" s="115"/>
      <c r="Y155" s="115"/>
      <c r="Z155" s="115"/>
      <c r="AA155" s="115"/>
      <c r="AB155" s="115"/>
      <c r="AC155" s="27"/>
      <c r="AD155" s="318"/>
      <c r="AE155" s="319"/>
      <c r="AF155" s="320"/>
      <c r="AG155" s="177"/>
      <c r="AH155" s="178"/>
      <c r="AI155" s="190"/>
      <c r="AJ155" s="191"/>
      <c r="AK155" s="115"/>
      <c r="AL155" s="119"/>
      <c r="AM155" s="115"/>
      <c r="AN155" s="119"/>
      <c r="AO155" s="119"/>
      <c r="AP155" s="115"/>
      <c r="AQ155" s="119"/>
      <c r="AR155" s="115"/>
      <c r="AS155" s="110"/>
      <c r="AT155" s="119"/>
      <c r="AU155" s="8"/>
      <c r="AV155" s="8"/>
      <c r="AW155" s="120"/>
      <c r="AX155" s="120"/>
      <c r="AY155" s="120"/>
      <c r="AZ155" s="120"/>
      <c r="BA155" s="120"/>
      <c r="BB155" s="120"/>
      <c r="BC155" s="120"/>
      <c r="BD155" s="120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</row>
    <row r="156" spans="1:73" ht="20.100000000000001" customHeight="1" x14ac:dyDescent="0.25">
      <c r="A156" s="28"/>
      <c r="B156" s="197" t="s">
        <v>185</v>
      </c>
      <c r="C156" s="197"/>
      <c r="D156" s="197"/>
      <c r="E156" s="197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15"/>
      <c r="V156" s="115"/>
      <c r="W156" s="115"/>
      <c r="X156" s="115"/>
      <c r="Y156" s="115"/>
      <c r="Z156" s="115"/>
      <c r="AA156" s="115"/>
      <c r="AB156" s="115"/>
      <c r="AC156" s="27" t="s">
        <v>31</v>
      </c>
      <c r="AD156" s="194" t="s">
        <v>26</v>
      </c>
      <c r="AE156" s="194"/>
      <c r="AF156" s="194"/>
      <c r="AG156" s="177"/>
      <c r="AH156" s="178"/>
      <c r="AI156" s="170">
        <f>AI152</f>
        <v>3200000</v>
      </c>
      <c r="AJ156" s="170"/>
      <c r="AK156" s="165"/>
      <c r="AL156" s="113">
        <f>AI156</f>
        <v>3200000</v>
      </c>
      <c r="AM156" s="165"/>
      <c r="AN156" s="113">
        <f>AN152</f>
        <v>3200000</v>
      </c>
      <c r="AO156" s="113"/>
      <c r="AP156" s="165"/>
      <c r="AQ156" s="113">
        <f>AN156</f>
        <v>3200000</v>
      </c>
      <c r="AR156" s="115"/>
      <c r="AS156" s="117">
        <f>AN156-AI156</f>
        <v>0</v>
      </c>
      <c r="AT156" s="119">
        <f>AS156</f>
        <v>0</v>
      </c>
      <c r="AU156" s="8"/>
      <c r="AV156" s="8"/>
      <c r="AW156" s="120"/>
      <c r="AX156" s="120"/>
      <c r="AY156" s="120"/>
      <c r="AZ156" s="120"/>
      <c r="BA156" s="120"/>
      <c r="BB156" s="120"/>
      <c r="BC156" s="120"/>
      <c r="BD156" s="120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</row>
    <row r="157" spans="1:73" ht="20.100000000000001" customHeight="1" x14ac:dyDescent="0.25">
      <c r="A157" s="28"/>
      <c r="B157" s="199" t="s">
        <v>34</v>
      </c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15"/>
      <c r="V157" s="115"/>
      <c r="W157" s="115"/>
      <c r="X157" s="115"/>
      <c r="Y157" s="115"/>
      <c r="Z157" s="115"/>
      <c r="AA157" s="115"/>
      <c r="AB157" s="115"/>
      <c r="AC157" s="27"/>
      <c r="AD157" s="194"/>
      <c r="AE157" s="194"/>
      <c r="AF157" s="194"/>
      <c r="AG157" s="177"/>
      <c r="AH157" s="178"/>
      <c r="AI157" s="190"/>
      <c r="AJ157" s="191"/>
      <c r="AK157" s="115"/>
      <c r="AL157" s="119"/>
      <c r="AM157" s="115"/>
      <c r="AN157" s="119"/>
      <c r="AO157" s="119"/>
      <c r="AP157" s="115"/>
      <c r="AQ157" s="119"/>
      <c r="AR157" s="115"/>
      <c r="AS157" s="110"/>
      <c r="AT157" s="119"/>
      <c r="AU157" s="8"/>
      <c r="AV157" s="8"/>
      <c r="AW157" s="120"/>
      <c r="AX157" s="120"/>
      <c r="AY157" s="120"/>
      <c r="AZ157" s="120"/>
      <c r="BA157" s="120"/>
      <c r="BB157" s="120"/>
      <c r="BC157" s="120"/>
      <c r="BD157" s="120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</row>
    <row r="158" spans="1:73" ht="54.75" customHeight="1" x14ac:dyDescent="0.25">
      <c r="A158" s="28"/>
      <c r="B158" s="197" t="s">
        <v>90</v>
      </c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115"/>
      <c r="V158" s="115"/>
      <c r="W158" s="115"/>
      <c r="X158" s="115"/>
      <c r="Y158" s="115"/>
      <c r="Z158" s="115"/>
      <c r="AA158" s="115"/>
      <c r="AB158" s="115"/>
      <c r="AC158" s="27" t="s">
        <v>186</v>
      </c>
      <c r="AD158" s="194" t="s">
        <v>26</v>
      </c>
      <c r="AE158" s="194"/>
      <c r="AF158" s="194"/>
      <c r="AG158" s="177"/>
      <c r="AH158" s="178"/>
      <c r="AI158" s="190">
        <f>AI152/6579752.59*100</f>
        <v>48.634047499953184</v>
      </c>
      <c r="AJ158" s="191"/>
      <c r="AK158" s="115"/>
      <c r="AL158" s="119">
        <f>AI158</f>
        <v>48.634047499953184</v>
      </c>
      <c r="AM158" s="115"/>
      <c r="AN158" s="119">
        <f>AN152/6579752.59*100</f>
        <v>48.634047499953184</v>
      </c>
      <c r="AO158" s="119"/>
      <c r="AP158" s="115"/>
      <c r="AQ158" s="113">
        <f>AN158</f>
        <v>48.634047499953184</v>
      </c>
      <c r="AR158" s="115"/>
      <c r="AS158" s="117">
        <f>AN158-AI158</f>
        <v>0</v>
      </c>
      <c r="AT158" s="119">
        <f>AS158</f>
        <v>0</v>
      </c>
      <c r="AU158" s="8"/>
      <c r="AV158" s="8"/>
      <c r="AW158" s="120"/>
      <c r="AX158" s="120"/>
      <c r="AY158" s="120"/>
      <c r="AZ158" s="120"/>
      <c r="BA158" s="120"/>
      <c r="BB158" s="120"/>
      <c r="BC158" s="120"/>
      <c r="BD158" s="120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</row>
    <row r="159" spans="1:73" ht="18" customHeight="1" x14ac:dyDescent="0.25">
      <c r="A159" s="8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1"/>
      <c r="AD159" s="71"/>
      <c r="AE159" s="71"/>
      <c r="AF159" s="71"/>
      <c r="AG159" s="15"/>
      <c r="AH159" s="15"/>
      <c r="AI159" s="72"/>
      <c r="AJ159" s="72"/>
      <c r="AK159" s="72"/>
      <c r="AL159" s="73"/>
      <c r="AM159" s="38"/>
      <c r="AN159" s="72"/>
      <c r="AO159" s="72"/>
      <c r="AP159" s="72"/>
      <c r="AQ159" s="72"/>
      <c r="AR159" s="38"/>
      <c r="AS159" s="39"/>
      <c r="AT159" s="39"/>
    </row>
    <row r="160" spans="1:73" ht="18" customHeight="1" x14ac:dyDescent="0.25">
      <c r="A160" s="159" t="s">
        <v>160</v>
      </c>
      <c r="B160" s="159"/>
      <c r="C160" s="159"/>
      <c r="D160" s="159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71"/>
      <c r="AD160" s="71"/>
      <c r="AE160" s="71"/>
      <c r="AF160" s="71"/>
      <c r="AG160" s="15"/>
      <c r="AH160" s="15"/>
      <c r="AI160" s="72"/>
      <c r="AJ160" s="72"/>
      <c r="AK160" s="72"/>
      <c r="AL160" s="73"/>
      <c r="AM160" s="38"/>
      <c r="AN160" s="72"/>
      <c r="AO160" s="72"/>
      <c r="AP160" s="72"/>
      <c r="AQ160" s="72"/>
      <c r="AR160" s="38"/>
      <c r="AS160" s="39"/>
      <c r="AT160" s="39"/>
    </row>
    <row r="161" spans="1:46" ht="18" customHeight="1" x14ac:dyDescent="0.25">
      <c r="A161" s="161"/>
      <c r="B161"/>
      <c r="C161"/>
      <c r="D161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71"/>
      <c r="AD161" s="71"/>
      <c r="AE161" s="71"/>
      <c r="AF161" s="71"/>
      <c r="AG161" s="15"/>
      <c r="AH161" s="15"/>
      <c r="AI161" s="72"/>
      <c r="AJ161" s="72"/>
      <c r="AK161" s="72"/>
      <c r="AL161" s="73"/>
      <c r="AM161" s="38"/>
      <c r="AN161" s="72"/>
      <c r="AO161" s="72"/>
      <c r="AP161" s="72"/>
      <c r="AQ161" s="72"/>
      <c r="AR161" s="38"/>
      <c r="AS161" s="39"/>
      <c r="AT161" s="39"/>
    </row>
    <row r="162" spans="1:46" ht="33.75" customHeight="1" x14ac:dyDescent="0.25">
      <c r="A162" s="153" t="s">
        <v>13</v>
      </c>
      <c r="B162" s="153" t="s">
        <v>19</v>
      </c>
      <c r="C162" s="153" t="s">
        <v>17</v>
      </c>
      <c r="D162" s="172" t="s">
        <v>161</v>
      </c>
      <c r="E162" s="173"/>
      <c r="F162" s="173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  <c r="W162" s="173"/>
      <c r="X162" s="173"/>
      <c r="Y162" s="173"/>
      <c r="Z162" s="173"/>
      <c r="AA162" s="173"/>
      <c r="AB162" s="173"/>
      <c r="AC162" s="173"/>
      <c r="AD162" s="173"/>
      <c r="AE162" s="173"/>
      <c r="AF162" s="173"/>
      <c r="AG162" s="173"/>
      <c r="AH162" s="173"/>
      <c r="AI162" s="173"/>
      <c r="AJ162" s="173"/>
      <c r="AK162" s="173"/>
      <c r="AL162" s="173"/>
      <c r="AM162" s="173"/>
      <c r="AN162" s="173"/>
      <c r="AO162" s="173"/>
      <c r="AP162" s="173"/>
      <c r="AQ162" s="173"/>
      <c r="AR162" s="173"/>
      <c r="AS162" s="174"/>
      <c r="AT162" s="39"/>
    </row>
    <row r="163" spans="1:46" ht="18" customHeight="1" x14ac:dyDescent="0.25">
      <c r="A163" s="153">
        <v>1</v>
      </c>
      <c r="B163" s="153">
        <v>2</v>
      </c>
      <c r="C163" s="153">
        <v>3</v>
      </c>
      <c r="D163" s="172">
        <v>4</v>
      </c>
      <c r="E163" s="173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  <c r="R163" s="173"/>
      <c r="S163" s="173"/>
      <c r="T163" s="173"/>
      <c r="U163" s="173"/>
      <c r="V163" s="173"/>
      <c r="W163" s="173"/>
      <c r="X163" s="173"/>
      <c r="Y163" s="173"/>
      <c r="Z163" s="173"/>
      <c r="AA163" s="173"/>
      <c r="AB163" s="173"/>
      <c r="AC163" s="173"/>
      <c r="AD163" s="173"/>
      <c r="AE163" s="173"/>
      <c r="AF163" s="173"/>
      <c r="AG163" s="173"/>
      <c r="AH163" s="173"/>
      <c r="AI163" s="173"/>
      <c r="AJ163" s="173"/>
      <c r="AK163" s="173"/>
      <c r="AL163" s="173"/>
      <c r="AM163" s="173"/>
      <c r="AN163" s="173"/>
      <c r="AO163" s="173"/>
      <c r="AP163" s="173"/>
      <c r="AQ163" s="173"/>
      <c r="AR163" s="173"/>
      <c r="AS163" s="174"/>
      <c r="AT163" s="39"/>
    </row>
    <row r="164" spans="1:46" ht="18" customHeight="1" x14ac:dyDescent="0.25">
      <c r="A164" s="153"/>
      <c r="B164" s="321" t="s">
        <v>24</v>
      </c>
      <c r="C164" s="322"/>
      <c r="D164" s="322"/>
      <c r="E164" s="322"/>
      <c r="F164" s="322"/>
      <c r="G164" s="322"/>
      <c r="H164" s="322"/>
      <c r="I164" s="322"/>
      <c r="J164" s="322"/>
      <c r="K164" s="322"/>
      <c r="L164" s="322"/>
      <c r="M164" s="322"/>
      <c r="N164" s="322"/>
      <c r="O164" s="322"/>
      <c r="P164" s="322"/>
      <c r="Q164" s="322"/>
      <c r="R164" s="322"/>
      <c r="S164" s="322"/>
      <c r="T164" s="322"/>
      <c r="U164" s="322"/>
      <c r="V164" s="322"/>
      <c r="W164" s="322"/>
      <c r="X164" s="322"/>
      <c r="Y164" s="322"/>
      <c r="Z164" s="322"/>
      <c r="AA164" s="322"/>
      <c r="AB164" s="322"/>
      <c r="AC164" s="322"/>
      <c r="AD164" s="322"/>
      <c r="AE164" s="322"/>
      <c r="AF164" s="322"/>
      <c r="AG164" s="322"/>
      <c r="AH164" s="322"/>
      <c r="AI164" s="322"/>
      <c r="AJ164" s="322"/>
      <c r="AK164" s="322"/>
      <c r="AL164" s="322"/>
      <c r="AM164" s="322"/>
      <c r="AN164" s="322"/>
      <c r="AO164" s="322"/>
      <c r="AP164" s="322"/>
      <c r="AQ164" s="322"/>
      <c r="AR164" s="322"/>
      <c r="AS164" s="323"/>
      <c r="AT164" s="39"/>
    </row>
    <row r="165" spans="1:46" ht="18" customHeight="1" x14ac:dyDescent="0.25">
      <c r="A165" s="153">
        <v>1</v>
      </c>
      <c r="B165" s="153" t="s">
        <v>33</v>
      </c>
      <c r="C165" s="153" t="s">
        <v>31</v>
      </c>
      <c r="D165" s="329" t="s">
        <v>191</v>
      </c>
      <c r="E165" s="330"/>
      <c r="F165" s="330"/>
      <c r="G165" s="330"/>
      <c r="H165" s="330"/>
      <c r="I165" s="330"/>
      <c r="J165" s="330"/>
      <c r="K165" s="330"/>
      <c r="L165" s="330"/>
      <c r="M165" s="330"/>
      <c r="N165" s="330"/>
      <c r="O165" s="330"/>
      <c r="P165" s="330"/>
      <c r="Q165" s="330"/>
      <c r="R165" s="330"/>
      <c r="S165" s="330"/>
      <c r="T165" s="330"/>
      <c r="U165" s="330"/>
      <c r="V165" s="330"/>
      <c r="W165" s="330"/>
      <c r="X165" s="330"/>
      <c r="Y165" s="330"/>
      <c r="Z165" s="330"/>
      <c r="AA165" s="330"/>
      <c r="AB165" s="330"/>
      <c r="AC165" s="330"/>
      <c r="AD165" s="330"/>
      <c r="AE165" s="330"/>
      <c r="AF165" s="330"/>
      <c r="AG165" s="330"/>
      <c r="AH165" s="330"/>
      <c r="AI165" s="330"/>
      <c r="AJ165" s="330"/>
      <c r="AK165" s="330"/>
      <c r="AL165" s="330"/>
      <c r="AM165" s="330"/>
      <c r="AN165" s="330"/>
      <c r="AO165" s="330"/>
      <c r="AP165" s="330"/>
      <c r="AQ165" s="330"/>
      <c r="AR165" s="330"/>
      <c r="AS165" s="331"/>
      <c r="AT165" s="39"/>
    </row>
    <row r="166" spans="1:46" ht="18" customHeight="1" x14ac:dyDescent="0.25">
      <c r="A166" s="153">
        <v>3</v>
      </c>
      <c r="B166" s="153" t="s">
        <v>30</v>
      </c>
      <c r="C166" s="153" t="s">
        <v>31</v>
      </c>
      <c r="D166" s="332"/>
      <c r="E166" s="333"/>
      <c r="F166" s="333"/>
      <c r="G166" s="333"/>
      <c r="H166" s="333"/>
      <c r="I166" s="333"/>
      <c r="J166" s="333"/>
      <c r="K166" s="333"/>
      <c r="L166" s="333"/>
      <c r="M166" s="333"/>
      <c r="N166" s="333"/>
      <c r="O166" s="333"/>
      <c r="P166" s="333"/>
      <c r="Q166" s="333"/>
      <c r="R166" s="333"/>
      <c r="S166" s="333"/>
      <c r="T166" s="333"/>
      <c r="U166" s="333"/>
      <c r="V166" s="333"/>
      <c r="W166" s="333"/>
      <c r="X166" s="333"/>
      <c r="Y166" s="333"/>
      <c r="Z166" s="333"/>
      <c r="AA166" s="333"/>
      <c r="AB166" s="333"/>
      <c r="AC166" s="333"/>
      <c r="AD166" s="333"/>
      <c r="AE166" s="333"/>
      <c r="AF166" s="333"/>
      <c r="AG166" s="333"/>
      <c r="AH166" s="333"/>
      <c r="AI166" s="333"/>
      <c r="AJ166" s="333"/>
      <c r="AK166" s="333"/>
      <c r="AL166" s="333"/>
      <c r="AM166" s="333"/>
      <c r="AN166" s="333"/>
      <c r="AO166" s="333"/>
      <c r="AP166" s="333"/>
      <c r="AQ166" s="333"/>
      <c r="AR166" s="333"/>
      <c r="AS166" s="334"/>
      <c r="AT166" s="39"/>
    </row>
    <row r="167" spans="1:46" ht="18" customHeight="1" x14ac:dyDescent="0.25">
      <c r="A167" s="153">
        <v>4</v>
      </c>
      <c r="B167" s="153" t="s">
        <v>34</v>
      </c>
      <c r="C167" s="27" t="s">
        <v>186</v>
      </c>
      <c r="D167" s="335"/>
      <c r="E167" s="336"/>
      <c r="F167" s="336"/>
      <c r="G167" s="336"/>
      <c r="H167" s="336"/>
      <c r="I167" s="336"/>
      <c r="J167" s="336"/>
      <c r="K167" s="336"/>
      <c r="L167" s="336"/>
      <c r="M167" s="336"/>
      <c r="N167" s="336"/>
      <c r="O167" s="336"/>
      <c r="P167" s="336"/>
      <c r="Q167" s="336"/>
      <c r="R167" s="336"/>
      <c r="S167" s="336"/>
      <c r="T167" s="336"/>
      <c r="U167" s="336"/>
      <c r="V167" s="336"/>
      <c r="W167" s="336"/>
      <c r="X167" s="336"/>
      <c r="Y167" s="336"/>
      <c r="Z167" s="336"/>
      <c r="AA167" s="336"/>
      <c r="AB167" s="336"/>
      <c r="AC167" s="336"/>
      <c r="AD167" s="336"/>
      <c r="AE167" s="336"/>
      <c r="AF167" s="336"/>
      <c r="AG167" s="336"/>
      <c r="AH167" s="336"/>
      <c r="AI167" s="336"/>
      <c r="AJ167" s="336"/>
      <c r="AK167" s="336"/>
      <c r="AL167" s="336"/>
      <c r="AM167" s="336"/>
      <c r="AN167" s="336"/>
      <c r="AO167" s="336"/>
      <c r="AP167" s="336"/>
      <c r="AQ167" s="336"/>
      <c r="AR167" s="336"/>
      <c r="AS167" s="337"/>
      <c r="AT167" s="39"/>
    </row>
    <row r="168" spans="1:46" ht="18" customHeight="1" x14ac:dyDescent="0.25">
      <c r="A168" s="166"/>
      <c r="B168" s="324" t="s">
        <v>27</v>
      </c>
      <c r="C168" s="324"/>
      <c r="D168" s="324"/>
      <c r="E168" s="324"/>
      <c r="F168" s="324"/>
      <c r="G168" s="324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  <c r="T168" s="324"/>
      <c r="U168" s="324"/>
      <c r="V168" s="324"/>
      <c r="W168" s="324"/>
      <c r="X168" s="324"/>
      <c r="Y168" s="324"/>
      <c r="Z168" s="324"/>
      <c r="AA168" s="324"/>
      <c r="AB168" s="324"/>
      <c r="AC168" s="324"/>
      <c r="AD168" s="324"/>
      <c r="AE168" s="324"/>
      <c r="AF168" s="324"/>
      <c r="AG168" s="324"/>
      <c r="AH168" s="324"/>
      <c r="AI168" s="324"/>
      <c r="AJ168" s="324"/>
      <c r="AK168" s="324"/>
      <c r="AL168" s="324"/>
      <c r="AM168" s="324"/>
      <c r="AN168" s="324"/>
      <c r="AO168" s="324"/>
      <c r="AP168" s="324"/>
      <c r="AQ168" s="324"/>
      <c r="AR168" s="324"/>
      <c r="AS168" s="324"/>
      <c r="AT168" s="39"/>
    </row>
    <row r="169" spans="1:46" ht="38.25" customHeight="1" x14ac:dyDescent="0.25">
      <c r="A169" s="153">
        <v>1</v>
      </c>
      <c r="B169" s="153" t="s">
        <v>33</v>
      </c>
      <c r="C169" s="153" t="s">
        <v>31</v>
      </c>
      <c r="D169" s="326" t="s">
        <v>195</v>
      </c>
      <c r="E169" s="327"/>
      <c r="F169" s="327"/>
      <c r="G169" s="327"/>
      <c r="H169" s="327"/>
      <c r="I169" s="327"/>
      <c r="J169" s="327"/>
      <c r="K169" s="327"/>
      <c r="L169" s="327"/>
      <c r="M169" s="327"/>
      <c r="N169" s="327"/>
      <c r="O169" s="327"/>
      <c r="P169" s="327"/>
      <c r="Q169" s="327"/>
      <c r="R169" s="327"/>
      <c r="S169" s="327"/>
      <c r="T169" s="327"/>
      <c r="U169" s="327"/>
      <c r="V169" s="327"/>
      <c r="W169" s="327"/>
      <c r="X169" s="327"/>
      <c r="Y169" s="327"/>
      <c r="Z169" s="327"/>
      <c r="AA169" s="327"/>
      <c r="AB169" s="327"/>
      <c r="AC169" s="327"/>
      <c r="AD169" s="327"/>
      <c r="AE169" s="327"/>
      <c r="AF169" s="327"/>
      <c r="AG169" s="327"/>
      <c r="AH169" s="327"/>
      <c r="AI169" s="327"/>
      <c r="AJ169" s="327"/>
      <c r="AK169" s="327"/>
      <c r="AL169" s="327"/>
      <c r="AM169" s="327"/>
      <c r="AN169" s="327"/>
      <c r="AO169" s="327"/>
      <c r="AP169" s="327"/>
      <c r="AQ169" s="327"/>
      <c r="AR169" s="327"/>
      <c r="AS169" s="328"/>
      <c r="AT169" s="39"/>
    </row>
    <row r="170" spans="1:46" ht="18" customHeight="1" x14ac:dyDescent="0.25">
      <c r="A170" s="153">
        <v>2</v>
      </c>
      <c r="B170" s="153" t="s">
        <v>29</v>
      </c>
      <c r="C170" s="153" t="s">
        <v>32</v>
      </c>
      <c r="D170" s="326" t="s">
        <v>190</v>
      </c>
      <c r="E170" s="327"/>
      <c r="F170" s="327"/>
      <c r="G170" s="327"/>
      <c r="H170" s="327"/>
      <c r="I170" s="327"/>
      <c r="J170" s="327"/>
      <c r="K170" s="327"/>
      <c r="L170" s="327"/>
      <c r="M170" s="327"/>
      <c r="N170" s="327"/>
      <c r="O170" s="327"/>
      <c r="P170" s="327"/>
      <c r="Q170" s="327"/>
      <c r="R170" s="327"/>
      <c r="S170" s="327"/>
      <c r="T170" s="327"/>
      <c r="U170" s="327"/>
      <c r="V170" s="327"/>
      <c r="W170" s="327"/>
      <c r="X170" s="327"/>
      <c r="Y170" s="327"/>
      <c r="Z170" s="327"/>
      <c r="AA170" s="327"/>
      <c r="AB170" s="327"/>
      <c r="AC170" s="327"/>
      <c r="AD170" s="327"/>
      <c r="AE170" s="327"/>
      <c r="AF170" s="327"/>
      <c r="AG170" s="327"/>
      <c r="AH170" s="327"/>
      <c r="AI170" s="327"/>
      <c r="AJ170" s="327"/>
      <c r="AK170" s="327"/>
      <c r="AL170" s="327"/>
      <c r="AM170" s="327"/>
      <c r="AN170" s="327"/>
      <c r="AO170" s="327"/>
      <c r="AP170" s="327"/>
      <c r="AQ170" s="327"/>
      <c r="AR170" s="327"/>
      <c r="AS170" s="328"/>
      <c r="AT170" s="39"/>
    </row>
    <row r="171" spans="1:46" ht="18" customHeight="1" x14ac:dyDescent="0.25">
      <c r="A171" s="153">
        <v>3</v>
      </c>
      <c r="B171" s="153" t="s">
        <v>30</v>
      </c>
      <c r="C171" s="153" t="s">
        <v>31</v>
      </c>
      <c r="D171" s="325" t="s">
        <v>190</v>
      </c>
      <c r="E171" s="325"/>
      <c r="F171" s="325"/>
      <c r="G171" s="325"/>
      <c r="H171" s="325"/>
      <c r="I171" s="325"/>
      <c r="J171" s="325"/>
      <c r="K171" s="325"/>
      <c r="L171" s="325"/>
      <c r="M171" s="325"/>
      <c r="N171" s="325"/>
      <c r="O171" s="325"/>
      <c r="P171" s="325"/>
      <c r="Q171" s="325"/>
      <c r="R171" s="325"/>
      <c r="S171" s="325"/>
      <c r="T171" s="325"/>
      <c r="U171" s="325"/>
      <c r="V171" s="325"/>
      <c r="W171" s="325"/>
      <c r="X171" s="325"/>
      <c r="Y171" s="325"/>
      <c r="Z171" s="325"/>
      <c r="AA171" s="325"/>
      <c r="AB171" s="325"/>
      <c r="AC171" s="325"/>
      <c r="AD171" s="325"/>
      <c r="AE171" s="325"/>
      <c r="AF171" s="325"/>
      <c r="AG171" s="325"/>
      <c r="AH171" s="325"/>
      <c r="AI171" s="325"/>
      <c r="AJ171" s="325"/>
      <c r="AK171" s="325"/>
      <c r="AL171" s="325"/>
      <c r="AM171" s="325"/>
      <c r="AN171" s="325"/>
      <c r="AO171" s="325"/>
      <c r="AP171" s="325"/>
      <c r="AQ171" s="325"/>
      <c r="AR171" s="325"/>
      <c r="AS171" s="325"/>
      <c r="AT171" s="39"/>
    </row>
    <row r="172" spans="1:46" ht="18" customHeight="1" x14ac:dyDescent="0.25">
      <c r="A172" s="153">
        <v>4</v>
      </c>
      <c r="B172" s="153" t="s">
        <v>34</v>
      </c>
      <c r="C172" s="27" t="s">
        <v>186</v>
      </c>
      <c r="D172" s="325" t="s">
        <v>190</v>
      </c>
      <c r="E172" s="325"/>
      <c r="F172" s="325"/>
      <c r="G172" s="325"/>
      <c r="H172" s="325"/>
      <c r="I172" s="325"/>
      <c r="J172" s="325"/>
      <c r="K172" s="325"/>
      <c r="L172" s="325"/>
      <c r="M172" s="325"/>
      <c r="N172" s="325"/>
      <c r="O172" s="325"/>
      <c r="P172" s="325"/>
      <c r="Q172" s="325"/>
      <c r="R172" s="325"/>
      <c r="S172" s="325"/>
      <c r="T172" s="325"/>
      <c r="U172" s="325"/>
      <c r="V172" s="325"/>
      <c r="W172" s="325"/>
      <c r="X172" s="325"/>
      <c r="Y172" s="325"/>
      <c r="Z172" s="325"/>
      <c r="AA172" s="325"/>
      <c r="AB172" s="325"/>
      <c r="AC172" s="325"/>
      <c r="AD172" s="325"/>
      <c r="AE172" s="325"/>
      <c r="AF172" s="325"/>
      <c r="AG172" s="325"/>
      <c r="AH172" s="325"/>
      <c r="AI172" s="325"/>
      <c r="AJ172" s="325"/>
      <c r="AK172" s="325"/>
      <c r="AL172" s="325"/>
      <c r="AM172" s="325"/>
      <c r="AN172" s="325"/>
      <c r="AO172" s="325"/>
      <c r="AP172" s="325"/>
      <c r="AQ172" s="325"/>
      <c r="AR172" s="325"/>
      <c r="AS172" s="325"/>
      <c r="AT172" s="39"/>
    </row>
    <row r="173" spans="1:46" ht="18" customHeight="1" x14ac:dyDescent="0.25">
      <c r="A173" s="166"/>
      <c r="B173" s="175" t="s">
        <v>154</v>
      </c>
      <c r="C173" s="176"/>
      <c r="D173" s="176"/>
      <c r="E173" s="176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  <c r="AA173" s="176"/>
      <c r="AB173" s="176"/>
      <c r="AC173" s="176"/>
      <c r="AD173" s="176"/>
      <c r="AE173" s="176"/>
      <c r="AF173" s="176"/>
      <c r="AG173" s="176"/>
      <c r="AH173" s="176"/>
      <c r="AI173" s="176"/>
      <c r="AJ173" s="176"/>
      <c r="AK173" s="176"/>
      <c r="AL173" s="176"/>
      <c r="AM173" s="176"/>
      <c r="AN173" s="176"/>
      <c r="AO173" s="176"/>
      <c r="AP173" s="176"/>
      <c r="AQ173" s="176"/>
      <c r="AR173" s="176"/>
      <c r="AS173" s="176"/>
      <c r="AT173" s="39"/>
    </row>
    <row r="174" spans="1:46" ht="18" customHeight="1" x14ac:dyDescent="0.25">
      <c r="A174" s="153">
        <v>1</v>
      </c>
      <c r="B174" s="153" t="s">
        <v>33</v>
      </c>
      <c r="C174" s="153" t="s">
        <v>31</v>
      </c>
      <c r="D174" s="329" t="s">
        <v>192</v>
      </c>
      <c r="E174" s="330"/>
      <c r="F174" s="330"/>
      <c r="G174" s="330"/>
      <c r="H174" s="330"/>
      <c r="I174" s="330"/>
      <c r="J174" s="330"/>
      <c r="K174" s="330"/>
      <c r="L174" s="330"/>
      <c r="M174" s="330"/>
      <c r="N174" s="330"/>
      <c r="O174" s="330"/>
      <c r="P174" s="330"/>
      <c r="Q174" s="330"/>
      <c r="R174" s="330"/>
      <c r="S174" s="330"/>
      <c r="T174" s="330"/>
      <c r="U174" s="330"/>
      <c r="V174" s="330"/>
      <c r="W174" s="330"/>
      <c r="X174" s="330"/>
      <c r="Y174" s="330"/>
      <c r="Z174" s="330"/>
      <c r="AA174" s="330"/>
      <c r="AB174" s="330"/>
      <c r="AC174" s="330"/>
      <c r="AD174" s="330"/>
      <c r="AE174" s="330"/>
      <c r="AF174" s="330"/>
      <c r="AG174" s="330"/>
      <c r="AH174" s="330"/>
      <c r="AI174" s="330"/>
      <c r="AJ174" s="330"/>
      <c r="AK174" s="330"/>
      <c r="AL174" s="330"/>
      <c r="AM174" s="330"/>
      <c r="AN174" s="330"/>
      <c r="AO174" s="330"/>
      <c r="AP174" s="330"/>
      <c r="AQ174" s="330"/>
      <c r="AR174" s="330"/>
      <c r="AS174" s="331"/>
      <c r="AT174" s="39"/>
    </row>
    <row r="175" spans="1:46" ht="18" customHeight="1" x14ac:dyDescent="0.25">
      <c r="A175" s="153">
        <v>2</v>
      </c>
      <c r="B175" s="153" t="s">
        <v>29</v>
      </c>
      <c r="C175" s="153" t="s">
        <v>32</v>
      </c>
      <c r="D175" s="332"/>
      <c r="E175" s="333"/>
      <c r="F175" s="333"/>
      <c r="G175" s="333"/>
      <c r="H175" s="333"/>
      <c r="I175" s="333"/>
      <c r="J175" s="333"/>
      <c r="K175" s="333"/>
      <c r="L175" s="333"/>
      <c r="M175" s="333"/>
      <c r="N175" s="333"/>
      <c r="O175" s="333"/>
      <c r="P175" s="333"/>
      <c r="Q175" s="333"/>
      <c r="R175" s="333"/>
      <c r="S175" s="333"/>
      <c r="T175" s="333"/>
      <c r="U175" s="333"/>
      <c r="V175" s="333"/>
      <c r="W175" s="333"/>
      <c r="X175" s="333"/>
      <c r="Y175" s="333"/>
      <c r="Z175" s="333"/>
      <c r="AA175" s="333"/>
      <c r="AB175" s="333"/>
      <c r="AC175" s="333"/>
      <c r="AD175" s="333"/>
      <c r="AE175" s="333"/>
      <c r="AF175" s="333"/>
      <c r="AG175" s="333"/>
      <c r="AH175" s="333"/>
      <c r="AI175" s="333"/>
      <c r="AJ175" s="333"/>
      <c r="AK175" s="333"/>
      <c r="AL175" s="333"/>
      <c r="AM175" s="333"/>
      <c r="AN175" s="333"/>
      <c r="AO175" s="333"/>
      <c r="AP175" s="333"/>
      <c r="AQ175" s="333"/>
      <c r="AR175" s="333"/>
      <c r="AS175" s="334"/>
      <c r="AT175" s="39"/>
    </row>
    <row r="176" spans="1:46" ht="18" customHeight="1" x14ac:dyDescent="0.25">
      <c r="A176" s="153">
        <v>4</v>
      </c>
      <c r="B176" s="153" t="s">
        <v>34</v>
      </c>
      <c r="C176" s="27" t="s">
        <v>186</v>
      </c>
      <c r="D176" s="335"/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336"/>
      <c r="Q176" s="336"/>
      <c r="R176" s="336"/>
      <c r="S176" s="336"/>
      <c r="T176" s="336"/>
      <c r="U176" s="336"/>
      <c r="V176" s="336"/>
      <c r="W176" s="336"/>
      <c r="X176" s="336"/>
      <c r="Y176" s="336"/>
      <c r="Z176" s="336"/>
      <c r="AA176" s="336"/>
      <c r="AB176" s="336"/>
      <c r="AC176" s="336"/>
      <c r="AD176" s="336"/>
      <c r="AE176" s="336"/>
      <c r="AF176" s="336"/>
      <c r="AG176" s="336"/>
      <c r="AH176" s="336"/>
      <c r="AI176" s="336"/>
      <c r="AJ176" s="336"/>
      <c r="AK176" s="336"/>
      <c r="AL176" s="336"/>
      <c r="AM176" s="336"/>
      <c r="AN176" s="336"/>
      <c r="AO176" s="336"/>
      <c r="AP176" s="336"/>
      <c r="AQ176" s="336"/>
      <c r="AR176" s="336"/>
      <c r="AS176" s="337"/>
      <c r="AT176" s="39"/>
    </row>
    <row r="177" spans="1:46" ht="18" customHeight="1" x14ac:dyDescent="0.25">
      <c r="A177" s="166"/>
      <c r="B177" s="324" t="s">
        <v>181</v>
      </c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4"/>
      <c r="X177" s="324"/>
      <c r="Y177" s="324"/>
      <c r="Z177" s="324"/>
      <c r="AA177" s="324"/>
      <c r="AB177" s="324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4"/>
      <c r="AM177" s="324"/>
      <c r="AN177" s="324"/>
      <c r="AO177" s="324"/>
      <c r="AP177" s="324"/>
      <c r="AQ177" s="324"/>
      <c r="AR177" s="324"/>
      <c r="AS177" s="324"/>
      <c r="AT177" s="39"/>
    </row>
    <row r="178" spans="1:46" ht="24.75" customHeight="1" x14ac:dyDescent="0.25">
      <c r="A178" s="153">
        <v>1</v>
      </c>
      <c r="B178" s="153" t="s">
        <v>33</v>
      </c>
      <c r="C178" s="153" t="s">
        <v>31</v>
      </c>
      <c r="D178" s="326" t="s">
        <v>196</v>
      </c>
      <c r="E178" s="327"/>
      <c r="F178" s="327"/>
      <c r="G178" s="327"/>
      <c r="H178" s="327"/>
      <c r="I178" s="327"/>
      <c r="J178" s="327"/>
      <c r="K178" s="327"/>
      <c r="L178" s="327"/>
      <c r="M178" s="327"/>
      <c r="N178" s="327"/>
      <c r="O178" s="327"/>
      <c r="P178" s="327"/>
      <c r="Q178" s="327"/>
      <c r="R178" s="327"/>
      <c r="S178" s="327"/>
      <c r="T178" s="327"/>
      <c r="U178" s="327"/>
      <c r="V178" s="327"/>
      <c r="W178" s="327"/>
      <c r="X178" s="327"/>
      <c r="Y178" s="327"/>
      <c r="Z178" s="327"/>
      <c r="AA178" s="327"/>
      <c r="AB178" s="327"/>
      <c r="AC178" s="327"/>
      <c r="AD178" s="327"/>
      <c r="AE178" s="327"/>
      <c r="AF178" s="327"/>
      <c r="AG178" s="327"/>
      <c r="AH178" s="327"/>
      <c r="AI178" s="327"/>
      <c r="AJ178" s="327"/>
      <c r="AK178" s="327"/>
      <c r="AL178" s="327"/>
      <c r="AM178" s="327"/>
      <c r="AN178" s="327"/>
      <c r="AO178" s="327"/>
      <c r="AP178" s="327"/>
      <c r="AQ178" s="327"/>
      <c r="AR178" s="327"/>
      <c r="AS178" s="328"/>
      <c r="AT178" s="39"/>
    </row>
    <row r="179" spans="1:46" ht="18" customHeight="1" x14ac:dyDescent="0.25">
      <c r="A179" s="153">
        <v>3</v>
      </c>
      <c r="B179" s="153" t="s">
        <v>30</v>
      </c>
      <c r="C179" s="153" t="s">
        <v>31</v>
      </c>
      <c r="D179" s="325" t="s">
        <v>193</v>
      </c>
      <c r="E179" s="325"/>
      <c r="F179" s="325"/>
      <c r="G179" s="325"/>
      <c r="H179" s="325"/>
      <c r="I179" s="325"/>
      <c r="J179" s="325"/>
      <c r="K179" s="325"/>
      <c r="L179" s="325"/>
      <c r="M179" s="325"/>
      <c r="N179" s="325"/>
      <c r="O179" s="325"/>
      <c r="P179" s="325"/>
      <c r="Q179" s="325"/>
      <c r="R179" s="325"/>
      <c r="S179" s="325"/>
      <c r="T179" s="325"/>
      <c r="U179" s="325"/>
      <c r="V179" s="325"/>
      <c r="W179" s="325"/>
      <c r="X179" s="325"/>
      <c r="Y179" s="325"/>
      <c r="Z179" s="325"/>
      <c r="AA179" s="325"/>
      <c r="AB179" s="325"/>
      <c r="AC179" s="325"/>
      <c r="AD179" s="325"/>
      <c r="AE179" s="325"/>
      <c r="AF179" s="325"/>
      <c r="AG179" s="325"/>
      <c r="AH179" s="325"/>
      <c r="AI179" s="325"/>
      <c r="AJ179" s="325"/>
      <c r="AK179" s="325"/>
      <c r="AL179" s="325"/>
      <c r="AM179" s="325"/>
      <c r="AN179" s="325"/>
      <c r="AO179" s="325"/>
      <c r="AP179" s="325"/>
      <c r="AQ179" s="325"/>
      <c r="AR179" s="325"/>
      <c r="AS179" s="325"/>
      <c r="AT179" s="39"/>
    </row>
    <row r="180" spans="1:46" ht="18" customHeight="1" x14ac:dyDescent="0.25">
      <c r="A180" s="153">
        <v>4</v>
      </c>
      <c r="B180" s="153" t="s">
        <v>34</v>
      </c>
      <c r="C180" s="27" t="s">
        <v>186</v>
      </c>
      <c r="D180" s="325" t="s">
        <v>193</v>
      </c>
      <c r="E180" s="325"/>
      <c r="F180" s="325"/>
      <c r="G180" s="325"/>
      <c r="H180" s="325"/>
      <c r="I180" s="325"/>
      <c r="J180" s="325"/>
      <c r="K180" s="325"/>
      <c r="L180" s="325"/>
      <c r="M180" s="325"/>
      <c r="N180" s="325"/>
      <c r="O180" s="325"/>
      <c r="P180" s="325"/>
      <c r="Q180" s="325"/>
      <c r="R180" s="325"/>
      <c r="S180" s="325"/>
      <c r="T180" s="325"/>
      <c r="U180" s="325"/>
      <c r="V180" s="325"/>
      <c r="W180" s="325"/>
      <c r="X180" s="325"/>
      <c r="Y180" s="325"/>
      <c r="Z180" s="325"/>
      <c r="AA180" s="325"/>
      <c r="AB180" s="325"/>
      <c r="AC180" s="325"/>
      <c r="AD180" s="325"/>
      <c r="AE180" s="325"/>
      <c r="AF180" s="325"/>
      <c r="AG180" s="325"/>
      <c r="AH180" s="325"/>
      <c r="AI180" s="325"/>
      <c r="AJ180" s="325"/>
      <c r="AK180" s="325"/>
      <c r="AL180" s="325"/>
      <c r="AM180" s="325"/>
      <c r="AN180" s="325"/>
      <c r="AO180" s="325"/>
      <c r="AP180" s="325"/>
      <c r="AQ180" s="325"/>
      <c r="AR180" s="325"/>
      <c r="AS180" s="325"/>
      <c r="AT180" s="39"/>
    </row>
    <row r="181" spans="1:46" ht="18" customHeight="1" x14ac:dyDescent="0.25">
      <c r="A181" s="166"/>
      <c r="B181" s="166"/>
      <c r="C181" s="166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  <c r="AC181" s="167"/>
      <c r="AD181" s="167"/>
      <c r="AE181" s="167"/>
      <c r="AF181" s="167"/>
      <c r="AG181" s="167"/>
      <c r="AH181" s="167"/>
      <c r="AI181" s="167"/>
      <c r="AJ181" s="167"/>
      <c r="AK181" s="167"/>
      <c r="AL181" s="167"/>
      <c r="AM181" s="167"/>
      <c r="AN181" s="167"/>
      <c r="AO181" s="167"/>
      <c r="AP181" s="167"/>
      <c r="AQ181" s="167"/>
      <c r="AR181" s="167"/>
      <c r="AS181" s="167"/>
      <c r="AT181" s="39"/>
    </row>
    <row r="182" spans="1:46" ht="18" customHeight="1" x14ac:dyDescent="0.25"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AC182" s="71"/>
      <c r="AD182" s="71"/>
      <c r="AE182" s="71"/>
      <c r="AF182" s="71"/>
      <c r="AG182" s="15"/>
      <c r="AH182" s="15"/>
      <c r="AI182" s="72"/>
      <c r="AJ182" s="72"/>
      <c r="AK182" s="72"/>
      <c r="AL182" s="73"/>
      <c r="AM182" s="38"/>
      <c r="AN182" s="72"/>
      <c r="AO182" s="72"/>
      <c r="AP182" s="72"/>
      <c r="AQ182" s="72"/>
      <c r="AR182" s="38"/>
      <c r="AS182" s="39"/>
      <c r="AT182" s="39"/>
    </row>
    <row r="183" spans="1:46" ht="18" customHeight="1" x14ac:dyDescent="0.25">
      <c r="A183" s="168" t="s">
        <v>162</v>
      </c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T183" s="14"/>
      <c r="U183" s="14"/>
      <c r="V183" s="14"/>
      <c r="W183" s="14"/>
      <c r="X183" s="14"/>
      <c r="Y183" s="14"/>
      <c r="Z183" s="14"/>
      <c r="AA183" s="14"/>
      <c r="AB183" s="14"/>
      <c r="AC183" s="71"/>
      <c r="AD183" s="71"/>
      <c r="AE183" s="71"/>
      <c r="AF183" s="71"/>
      <c r="AG183" s="15"/>
      <c r="AH183" s="15"/>
      <c r="AI183" s="72"/>
      <c r="AJ183" s="72"/>
      <c r="AK183" s="72"/>
      <c r="AL183" s="73"/>
      <c r="AM183" s="38"/>
      <c r="AN183" s="72"/>
      <c r="AO183" s="72"/>
      <c r="AP183" s="72"/>
      <c r="AQ183" s="72"/>
      <c r="AR183" s="38"/>
      <c r="AS183" s="39"/>
      <c r="AT183" s="39"/>
    </row>
    <row r="184" spans="1:46" ht="35.25" customHeight="1" x14ac:dyDescent="0.25">
      <c r="A184" s="183" t="s">
        <v>194</v>
      </c>
      <c r="B184" s="183"/>
      <c r="C184" s="183"/>
      <c r="D184" s="183"/>
      <c r="E184" s="183"/>
      <c r="F184" s="183"/>
      <c r="G184" s="183"/>
      <c r="H184" s="183"/>
      <c r="I184" s="183"/>
      <c r="J184" s="183"/>
      <c r="K184" s="183"/>
      <c r="L184" s="183"/>
      <c r="M184" s="183"/>
      <c r="N184" s="183"/>
      <c r="O184" s="183"/>
      <c r="P184" s="183"/>
      <c r="Q184" s="183"/>
      <c r="R184" s="183"/>
      <c r="S184" s="183"/>
      <c r="T184" s="183"/>
      <c r="U184" s="183"/>
      <c r="V184" s="183"/>
      <c r="W184" s="183"/>
      <c r="X184" s="183"/>
      <c r="Y184" s="183"/>
      <c r="Z184" s="183"/>
      <c r="AA184" s="183"/>
      <c r="AB184" s="183"/>
      <c r="AC184" s="183"/>
      <c r="AD184" s="183"/>
      <c r="AE184" s="183"/>
      <c r="AF184" s="183"/>
      <c r="AG184" s="183"/>
      <c r="AH184" s="183"/>
      <c r="AI184" s="183"/>
      <c r="AJ184" s="183"/>
      <c r="AK184" s="183"/>
      <c r="AL184" s="183"/>
      <c r="AM184" s="183"/>
      <c r="AN184" s="183"/>
      <c r="AO184" s="183"/>
      <c r="AP184" s="183"/>
      <c r="AQ184" s="183"/>
      <c r="AR184" s="183"/>
      <c r="AS184" s="183"/>
      <c r="AT184" s="39"/>
    </row>
    <row r="185" spans="1:46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4"/>
      <c r="AD185" s="14"/>
      <c r="AE185" s="14"/>
      <c r="AF185" s="14"/>
      <c r="AG185" s="14"/>
      <c r="AH185" s="14"/>
      <c r="AI185" s="14"/>
    </row>
    <row r="186" spans="1:46" ht="15.75" x14ac:dyDescent="0.25">
      <c r="A186" s="68" t="s">
        <v>72</v>
      </c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4"/>
      <c r="AD186" s="14"/>
      <c r="AE186" s="14"/>
      <c r="AF186" s="14"/>
      <c r="AG186" s="14"/>
      <c r="AH186" s="14"/>
      <c r="AI186" s="14"/>
    </row>
    <row r="187" spans="1:46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4"/>
      <c r="AD187" s="14"/>
      <c r="AE187" s="14"/>
      <c r="AF187" s="14"/>
      <c r="AG187" s="14"/>
      <c r="AH187" s="14"/>
      <c r="AI187" s="14"/>
    </row>
    <row r="188" spans="1:46" ht="15.75" x14ac:dyDescent="0.25">
      <c r="B188" s="68" t="s">
        <v>163</v>
      </c>
    </row>
    <row r="190" spans="1:46" ht="15.75" x14ac:dyDescent="0.25">
      <c r="B190" s="3"/>
    </row>
    <row r="191" spans="1:46" ht="18" customHeight="1" x14ac:dyDescent="0.25">
      <c r="B191" s="3" t="s">
        <v>75</v>
      </c>
      <c r="AF191" s="187"/>
      <c r="AG191" s="187"/>
      <c r="AL191" s="184" t="s">
        <v>164</v>
      </c>
      <c r="AM191" s="184"/>
      <c r="AN191" s="184"/>
    </row>
    <row r="192" spans="1:46" ht="15.75" x14ac:dyDescent="0.25">
      <c r="B192" s="11"/>
      <c r="AF192" s="188" t="s">
        <v>20</v>
      </c>
      <c r="AG192" s="188"/>
      <c r="AL192" s="185" t="s">
        <v>165</v>
      </c>
      <c r="AM192" s="185"/>
      <c r="AN192" s="185"/>
    </row>
    <row r="193" spans="2:40" x14ac:dyDescent="0.25">
      <c r="AF193" s="69"/>
      <c r="AG193" s="69"/>
      <c r="AL193" s="93"/>
    </row>
    <row r="194" spans="2:40" ht="9" customHeight="1" x14ac:dyDescent="0.25">
      <c r="B194" s="37"/>
    </row>
    <row r="195" spans="2:40" ht="32.25" customHeight="1" x14ac:dyDescent="0.25">
      <c r="B195" s="186" t="s">
        <v>91</v>
      </c>
      <c r="C195" s="186"/>
      <c r="D195" s="186"/>
      <c r="E195" s="186"/>
      <c r="F195" s="186"/>
      <c r="G195" s="186"/>
      <c r="H195" s="186"/>
      <c r="I195" s="186"/>
      <c r="J195" s="186"/>
      <c r="K195" s="186"/>
      <c r="L195" s="186"/>
      <c r="M195" s="186"/>
      <c r="N195" s="186"/>
      <c r="O195" s="186"/>
      <c r="P195" s="186"/>
      <c r="Q195" s="186"/>
      <c r="R195" s="186"/>
      <c r="S195" s="186"/>
      <c r="T195" s="186"/>
      <c r="U195" s="186"/>
      <c r="V195" s="186"/>
      <c r="W195" s="186"/>
      <c r="X195" s="186"/>
      <c r="Y195" s="186"/>
      <c r="Z195" s="186"/>
      <c r="AA195" s="186"/>
      <c r="AB195" s="186"/>
      <c r="AC195" s="186"/>
      <c r="AF195" s="187"/>
      <c r="AG195" s="187"/>
      <c r="AL195" s="184" t="s">
        <v>166</v>
      </c>
      <c r="AM195" s="184"/>
      <c r="AN195" s="184"/>
    </row>
    <row r="196" spans="2:40" x14ac:dyDescent="0.25">
      <c r="AF196" s="188" t="s">
        <v>20</v>
      </c>
      <c r="AG196" s="188"/>
      <c r="AL196" s="185" t="s">
        <v>165</v>
      </c>
      <c r="AM196" s="185"/>
      <c r="AN196" s="185"/>
    </row>
  </sheetData>
  <mergeCells count="434">
    <mergeCell ref="D179:AS179"/>
    <mergeCell ref="D180:AS180"/>
    <mergeCell ref="D174:AS176"/>
    <mergeCell ref="B177:AS177"/>
    <mergeCell ref="D178:AS178"/>
    <mergeCell ref="D165:AS167"/>
    <mergeCell ref="AI157:AJ157"/>
    <mergeCell ref="AI158:AJ158"/>
    <mergeCell ref="AI156:AJ156"/>
    <mergeCell ref="B164:AS164"/>
    <mergeCell ref="B168:AS168"/>
    <mergeCell ref="D172:AS172"/>
    <mergeCell ref="D169:AS169"/>
    <mergeCell ref="D170:AS170"/>
    <mergeCell ref="D171:AS171"/>
    <mergeCell ref="B157:T157"/>
    <mergeCell ref="AD157:AF157"/>
    <mergeCell ref="B158:T158"/>
    <mergeCell ref="AD158:AF158"/>
    <mergeCell ref="AG156:AH156"/>
    <mergeCell ref="AG157:AH157"/>
    <mergeCell ref="AG158:AH158"/>
    <mergeCell ref="B155:T155"/>
    <mergeCell ref="B156:E156"/>
    <mergeCell ref="AD156:AF156"/>
    <mergeCell ref="AI153:AJ153"/>
    <mergeCell ref="AI155:AJ155"/>
    <mergeCell ref="AD155:AF155"/>
    <mergeCell ref="AD153:AF153"/>
    <mergeCell ref="AD154:AF154"/>
    <mergeCell ref="B153:T153"/>
    <mergeCell ref="B154:E154"/>
    <mergeCell ref="AI152:AJ152"/>
    <mergeCell ref="AI154:AJ154"/>
    <mergeCell ref="AD151:AF151"/>
    <mergeCell ref="C82:AS82"/>
    <mergeCell ref="C76:AS76"/>
    <mergeCell ref="C78:AS78"/>
    <mergeCell ref="B151:T151"/>
    <mergeCell ref="B152:E152"/>
    <mergeCell ref="AD152:AF152"/>
    <mergeCell ref="AI129:AJ129"/>
    <mergeCell ref="AI130:AJ130"/>
    <mergeCell ref="AG130:AH130"/>
    <mergeCell ref="AI131:AJ131"/>
    <mergeCell ref="AI128:AJ128"/>
    <mergeCell ref="C73:AS73"/>
    <mergeCell ref="C74:AS74"/>
    <mergeCell ref="C75:AS75"/>
    <mergeCell ref="C77:AS77"/>
    <mergeCell ref="C81:AS81"/>
    <mergeCell ref="AI126:AJ126"/>
    <mergeCell ref="AI127:AJ127"/>
    <mergeCell ref="AG119:AH119"/>
    <mergeCell ref="AI132:AJ132"/>
    <mergeCell ref="AG132:AH132"/>
    <mergeCell ref="B130:E130"/>
    <mergeCell ref="AI122:AJ122"/>
    <mergeCell ref="AI123:AJ123"/>
    <mergeCell ref="AI124:AJ124"/>
    <mergeCell ref="AI125:AJ125"/>
    <mergeCell ref="AI114:AJ114"/>
    <mergeCell ref="AI115:AJ115"/>
    <mergeCell ref="AI116:AJ116"/>
    <mergeCell ref="AI117:AJ117"/>
    <mergeCell ref="AI118:AJ118"/>
    <mergeCell ref="AI121:AJ121"/>
    <mergeCell ref="B132:E132"/>
    <mergeCell ref="AN124:AO124"/>
    <mergeCell ref="AN125:AO125"/>
    <mergeCell ref="AD114:AF114"/>
    <mergeCell ref="AG114:AH114"/>
    <mergeCell ref="AG115:AH115"/>
    <mergeCell ref="AG116:AH116"/>
    <mergeCell ref="AG121:AH121"/>
    <mergeCell ref="AG125:AH125"/>
    <mergeCell ref="AG131:AH131"/>
    <mergeCell ref="AD131:AF131"/>
    <mergeCell ref="B125:E125"/>
    <mergeCell ref="AG122:AH122"/>
    <mergeCell ref="AD122:AF122"/>
    <mergeCell ref="AG123:AH123"/>
    <mergeCell ref="AG124:AH124"/>
    <mergeCell ref="B129:E129"/>
    <mergeCell ref="AG129:AH129"/>
    <mergeCell ref="B126:E126"/>
    <mergeCell ref="B127:E127"/>
    <mergeCell ref="AD119:AF119"/>
    <mergeCell ref="AD132:AF132"/>
    <mergeCell ref="AD126:AF126"/>
    <mergeCell ref="AD127:AF127"/>
    <mergeCell ref="AD128:AF128"/>
    <mergeCell ref="AD121:AF121"/>
    <mergeCell ref="AD123:AF123"/>
    <mergeCell ref="AD129:AF129"/>
    <mergeCell ref="AD125:AF125"/>
    <mergeCell ref="AD130:AF130"/>
    <mergeCell ref="AI99:AJ99"/>
    <mergeCell ref="AG99:AH99"/>
    <mergeCell ref="AD124:AF124"/>
    <mergeCell ref="B123:E123"/>
    <mergeCell ref="B124:E124"/>
    <mergeCell ref="AN122:AO122"/>
    <mergeCell ref="AN123:AO123"/>
    <mergeCell ref="AD118:AF118"/>
    <mergeCell ref="B121:E121"/>
    <mergeCell ref="B122:E122"/>
    <mergeCell ref="AR89:AR90"/>
    <mergeCell ref="AS89:AS90"/>
    <mergeCell ref="AI89:AJ90"/>
    <mergeCell ref="AM95:AQ95"/>
    <mergeCell ref="AI98:AJ98"/>
    <mergeCell ref="B95:E96"/>
    <mergeCell ref="C80:AS80"/>
    <mergeCell ref="AR86:AT86"/>
    <mergeCell ref="AG87:AH87"/>
    <mergeCell ref="AQ89:AQ90"/>
    <mergeCell ref="AM89:AM90"/>
    <mergeCell ref="AG86:AL86"/>
    <mergeCell ref="AT89:AT90"/>
    <mergeCell ref="AG89:AH90"/>
    <mergeCell ref="AL89:AL90"/>
    <mergeCell ref="AN89:AN90"/>
    <mergeCell ref="AD111:AF111"/>
    <mergeCell ref="AD112:AF112"/>
    <mergeCell ref="AD113:AF113"/>
    <mergeCell ref="B103:E103"/>
    <mergeCell ref="C70:AS70"/>
    <mergeCell ref="C71:AS71"/>
    <mergeCell ref="C72:AS72"/>
    <mergeCell ref="AI87:AJ87"/>
    <mergeCell ref="B86:AF87"/>
    <mergeCell ref="C79:AS79"/>
    <mergeCell ref="B59:Z59"/>
    <mergeCell ref="AI52:AJ52"/>
    <mergeCell ref="AG112:AH112"/>
    <mergeCell ref="AI88:AJ88"/>
    <mergeCell ref="AI111:AJ111"/>
    <mergeCell ref="AI113:AJ113"/>
    <mergeCell ref="AG102:AH102"/>
    <mergeCell ref="AG88:AH88"/>
    <mergeCell ref="B104:AL104"/>
    <mergeCell ref="AI106:AJ106"/>
    <mergeCell ref="AI112:AJ112"/>
    <mergeCell ref="B63:E63"/>
    <mergeCell ref="B64:E64"/>
    <mergeCell ref="AG63:AH63"/>
    <mergeCell ref="AG64:AH64"/>
    <mergeCell ref="B107:T107"/>
    <mergeCell ref="AG98:AH98"/>
    <mergeCell ref="B88:AF88"/>
    <mergeCell ref="B90:AF90"/>
    <mergeCell ref="B111:E111"/>
    <mergeCell ref="AD46:AE46"/>
    <mergeCell ref="B46:E46"/>
    <mergeCell ref="B53:Z53"/>
    <mergeCell ref="AD48:AE48"/>
    <mergeCell ref="AD49:AE49"/>
    <mergeCell ref="B48:Z48"/>
    <mergeCell ref="B49:Z49"/>
    <mergeCell ref="B50:Z50"/>
    <mergeCell ref="B51:Z51"/>
    <mergeCell ref="B52:Z52"/>
    <mergeCell ref="AI119:AJ119"/>
    <mergeCell ref="B54:Z54"/>
    <mergeCell ref="B55:Z55"/>
    <mergeCell ref="B56:Z56"/>
    <mergeCell ref="AI63:AJ63"/>
    <mergeCell ref="AI64:AJ64"/>
    <mergeCell ref="B109:E109"/>
    <mergeCell ref="B99:W99"/>
    <mergeCell ref="B101:T101"/>
    <mergeCell ref="B100:E100"/>
    <mergeCell ref="AG120:AH120"/>
    <mergeCell ref="AI120:AJ120"/>
    <mergeCell ref="AD53:AE53"/>
    <mergeCell ref="AG57:AH57"/>
    <mergeCell ref="AI57:AJ57"/>
    <mergeCell ref="AG58:AH58"/>
    <mergeCell ref="AG59:AH59"/>
    <mergeCell ref="AI59:AJ59"/>
    <mergeCell ref="AG111:AH111"/>
    <mergeCell ref="AG110:AH110"/>
    <mergeCell ref="AG126:AH126"/>
    <mergeCell ref="AG127:AH127"/>
    <mergeCell ref="AD50:AE50"/>
    <mergeCell ref="AD51:AE51"/>
    <mergeCell ref="AD52:AE52"/>
    <mergeCell ref="AD55:AE55"/>
    <mergeCell ref="AD120:AF120"/>
    <mergeCell ref="AG100:AH100"/>
    <mergeCell ref="AD103:AF103"/>
    <mergeCell ref="AD100:AF100"/>
    <mergeCell ref="AG128:AH128"/>
    <mergeCell ref="AI46:AJ46"/>
    <mergeCell ref="AD95:AF96"/>
    <mergeCell ref="AG96:AH96"/>
    <mergeCell ref="AG103:AH103"/>
    <mergeCell ref="AD105:AF105"/>
    <mergeCell ref="AD56:AE56"/>
    <mergeCell ref="AG118:AH118"/>
    <mergeCell ref="AI100:AJ100"/>
    <mergeCell ref="AI101:AJ101"/>
    <mergeCell ref="AR17:AS17"/>
    <mergeCell ref="C35:AQ35"/>
    <mergeCell ref="C31:AQ31"/>
    <mergeCell ref="C32:AQ32"/>
    <mergeCell ref="C33:AQ33"/>
    <mergeCell ref="C34:AQ34"/>
    <mergeCell ref="AR19:AS19"/>
    <mergeCell ref="B20:C20"/>
    <mergeCell ref="AC17:AN17"/>
    <mergeCell ref="AF19:AG19"/>
    <mergeCell ref="AI20:AN20"/>
    <mergeCell ref="B19:C19"/>
    <mergeCell ref="E19:AC19"/>
    <mergeCell ref="AI19:AN19"/>
    <mergeCell ref="B13:C13"/>
    <mergeCell ref="B14:C14"/>
    <mergeCell ref="B17:C17"/>
    <mergeCell ref="B16:C16"/>
    <mergeCell ref="AI133:AK133"/>
    <mergeCell ref="AF20:AG20"/>
    <mergeCell ref="AR20:AS20"/>
    <mergeCell ref="AR13:AS13"/>
    <mergeCell ref="AC14:AN14"/>
    <mergeCell ref="AR14:AS14"/>
    <mergeCell ref="AC16:AN16"/>
    <mergeCell ref="AR16:AS16"/>
    <mergeCell ref="AC13:AN13"/>
    <mergeCell ref="E20:AC20"/>
    <mergeCell ref="B45:E45"/>
    <mergeCell ref="AD45:AE45"/>
    <mergeCell ref="AD140:AF140"/>
    <mergeCell ref="AI140:AK140"/>
    <mergeCell ref="AF195:AG195"/>
    <mergeCell ref="AI103:AJ103"/>
    <mergeCell ref="AF192:AG192"/>
    <mergeCell ref="AI105:AJ105"/>
    <mergeCell ref="AI107:AJ107"/>
    <mergeCell ref="AG108:AH108"/>
    <mergeCell ref="AG101:AH101"/>
    <mergeCell ref="AD108:AF108"/>
    <mergeCell ref="B108:E108"/>
    <mergeCell ref="AI48:AJ48"/>
    <mergeCell ref="AD54:AE54"/>
    <mergeCell ref="AG52:AH52"/>
    <mergeCell ref="AD99:AF99"/>
    <mergeCell ref="B62:Z62"/>
    <mergeCell ref="AG62:AH62"/>
    <mergeCell ref="AI62:AJ62"/>
    <mergeCell ref="C25:AQ25"/>
    <mergeCell ref="C36:AQ36"/>
    <mergeCell ref="A41:A42"/>
    <mergeCell ref="B43:E43"/>
    <mergeCell ref="AI43:AJ43"/>
    <mergeCell ref="AG43:AH43"/>
    <mergeCell ref="AC41:AF41"/>
    <mergeCell ref="B41:E42"/>
    <mergeCell ref="AI42:AJ42"/>
    <mergeCell ref="AI51:AJ51"/>
    <mergeCell ref="AI65:AJ65"/>
    <mergeCell ref="AG49:AH49"/>
    <mergeCell ref="A86:A87"/>
    <mergeCell ref="AG47:AH47"/>
    <mergeCell ref="B65:E65"/>
    <mergeCell ref="B60:Z60"/>
    <mergeCell ref="AG60:AH60"/>
    <mergeCell ref="AI60:AJ60"/>
    <mergeCell ref="B61:Z61"/>
    <mergeCell ref="AM41:AQ41"/>
    <mergeCell ref="AI49:AJ49"/>
    <mergeCell ref="C24:AQ24"/>
    <mergeCell ref="A95:A96"/>
    <mergeCell ref="AI96:AJ96"/>
    <mergeCell ref="AG45:AH45"/>
    <mergeCell ref="AM86:AQ86"/>
    <mergeCell ref="B47:E47"/>
    <mergeCell ref="AI50:AJ50"/>
    <mergeCell ref="AG51:AH51"/>
    <mergeCell ref="AG46:AH46"/>
    <mergeCell ref="AG42:AH42"/>
    <mergeCell ref="AG41:AL41"/>
    <mergeCell ref="AI44:AJ44"/>
    <mergeCell ref="AG44:AH44"/>
    <mergeCell ref="AI45:AJ45"/>
    <mergeCell ref="AD133:AF133"/>
    <mergeCell ref="AG133:AH133"/>
    <mergeCell ref="AD9:AM9"/>
    <mergeCell ref="B22:AS22"/>
    <mergeCell ref="AC27:AL27"/>
    <mergeCell ref="AR95:AT95"/>
    <mergeCell ref="B44:E44"/>
    <mergeCell ref="AI47:AJ47"/>
    <mergeCell ref="AG65:AH65"/>
    <mergeCell ref="AD10:AM10"/>
    <mergeCell ref="AD109:AF109"/>
    <mergeCell ref="B110:T110"/>
    <mergeCell ref="AD115:AF115"/>
    <mergeCell ref="AD116:AF116"/>
    <mergeCell ref="AD117:AF117"/>
    <mergeCell ref="AG117:AH117"/>
    <mergeCell ref="AG113:AH113"/>
    <mergeCell ref="AG109:AH109"/>
    <mergeCell ref="B112:E112"/>
    <mergeCell ref="B113:E113"/>
    <mergeCell ref="B135:E135"/>
    <mergeCell ref="B116:E116"/>
    <mergeCell ref="B117:E117"/>
    <mergeCell ref="B118:E118"/>
    <mergeCell ref="B115:E115"/>
    <mergeCell ref="B114:E114"/>
    <mergeCell ref="B120:E120"/>
    <mergeCell ref="B119:E119"/>
    <mergeCell ref="B128:E128"/>
    <mergeCell ref="B131:E131"/>
    <mergeCell ref="AI55:AJ55"/>
    <mergeCell ref="AG135:AH135"/>
    <mergeCell ref="AG139:AH139"/>
    <mergeCell ref="AI135:AJ135"/>
    <mergeCell ref="AD139:AF139"/>
    <mergeCell ref="B139:E139"/>
    <mergeCell ref="B136:E136"/>
    <mergeCell ref="AG138:AH138"/>
    <mergeCell ref="B138:T138"/>
    <mergeCell ref="AD138:AF138"/>
    <mergeCell ref="AG54:AH54"/>
    <mergeCell ref="AI102:AJ102"/>
    <mergeCell ref="AD101:AF101"/>
    <mergeCell ref="AG53:AH53"/>
    <mergeCell ref="AI53:AJ53"/>
    <mergeCell ref="AG56:AH56"/>
    <mergeCell ref="AI56:AJ56"/>
    <mergeCell ref="AI54:AJ54"/>
    <mergeCell ref="AG55:AH55"/>
    <mergeCell ref="AD102:AF102"/>
    <mergeCell ref="B98:E98"/>
    <mergeCell ref="B97:AL97"/>
    <mergeCell ref="AD98:AF98"/>
    <mergeCell ref="AC95:AC96"/>
    <mergeCell ref="AG95:AL95"/>
    <mergeCell ref="B57:Z57"/>
    <mergeCell ref="B58:Z58"/>
    <mergeCell ref="AI58:AJ58"/>
    <mergeCell ref="AG61:AH61"/>
    <mergeCell ref="AI61:AJ61"/>
    <mergeCell ref="AG48:AH48"/>
    <mergeCell ref="B89:AF89"/>
    <mergeCell ref="B133:E133"/>
    <mergeCell ref="AG107:AH107"/>
    <mergeCell ref="AD107:AF107"/>
    <mergeCell ref="AD106:AF106"/>
    <mergeCell ref="AG106:AH106"/>
    <mergeCell ref="B102:E102"/>
    <mergeCell ref="AG105:AH105"/>
    <mergeCell ref="AG50:AH50"/>
    <mergeCell ref="AN103:AO103"/>
    <mergeCell ref="B105:E105"/>
    <mergeCell ref="AN133:AP133"/>
    <mergeCell ref="AI108:AJ108"/>
    <mergeCell ref="AI109:AJ109"/>
    <mergeCell ref="AI110:AJ110"/>
    <mergeCell ref="AN106:AO106"/>
    <mergeCell ref="B106:E106"/>
    <mergeCell ref="AN107:AO107"/>
    <mergeCell ref="AD110:AF110"/>
    <mergeCell ref="B134:AN134"/>
    <mergeCell ref="AI136:AJ136"/>
    <mergeCell ref="AD135:AF135"/>
    <mergeCell ref="AD136:AF136"/>
    <mergeCell ref="AG136:AH136"/>
    <mergeCell ref="AI137:AJ137"/>
    <mergeCell ref="AG137:AH137"/>
    <mergeCell ref="B137:T137"/>
    <mergeCell ref="AD137:AF137"/>
    <mergeCell ref="AN136:AO136"/>
    <mergeCell ref="AI138:AJ138"/>
    <mergeCell ref="AI142:AJ142"/>
    <mergeCell ref="AG142:AH142"/>
    <mergeCell ref="AG144:AH144"/>
    <mergeCell ref="B140:E140"/>
    <mergeCell ref="AN140:AP140"/>
    <mergeCell ref="AG140:AH140"/>
    <mergeCell ref="B141:AN141"/>
    <mergeCell ref="AI139:AJ139"/>
    <mergeCell ref="AI143:AJ143"/>
    <mergeCell ref="AD145:AF145"/>
    <mergeCell ref="AG148:AH148"/>
    <mergeCell ref="B144:T144"/>
    <mergeCell ref="B143:T143"/>
    <mergeCell ref="B145:T145"/>
    <mergeCell ref="B147:T147"/>
    <mergeCell ref="B148:T148"/>
    <mergeCell ref="AD148:AF148"/>
    <mergeCell ref="AG145:AH145"/>
    <mergeCell ref="AG143:AH143"/>
    <mergeCell ref="AG146:AH146"/>
    <mergeCell ref="B149:T149"/>
    <mergeCell ref="AD142:AF142"/>
    <mergeCell ref="AD146:AF146"/>
    <mergeCell ref="AD147:AF147"/>
    <mergeCell ref="B146:T146"/>
    <mergeCell ref="B142:T142"/>
    <mergeCell ref="AD149:AF149"/>
    <mergeCell ref="AD143:AF143"/>
    <mergeCell ref="AD144:AF144"/>
    <mergeCell ref="AI145:AJ145"/>
    <mergeCell ref="AI146:AJ146"/>
    <mergeCell ref="AG155:AH155"/>
    <mergeCell ref="AI151:AJ151"/>
    <mergeCell ref="AI144:AJ144"/>
    <mergeCell ref="AI147:AJ147"/>
    <mergeCell ref="AI148:AJ148"/>
    <mergeCell ref="AG147:AH147"/>
    <mergeCell ref="AG151:AH151"/>
    <mergeCell ref="AG152:AH152"/>
    <mergeCell ref="A184:AS184"/>
    <mergeCell ref="AL191:AN191"/>
    <mergeCell ref="AL195:AN195"/>
    <mergeCell ref="AL192:AN192"/>
    <mergeCell ref="AL196:AN196"/>
    <mergeCell ref="B195:AC195"/>
    <mergeCell ref="AF191:AG191"/>
    <mergeCell ref="AF196:AG196"/>
    <mergeCell ref="AN147:AO147"/>
    <mergeCell ref="AN149:AO149"/>
    <mergeCell ref="D162:AS162"/>
    <mergeCell ref="D163:AS163"/>
    <mergeCell ref="AI149:AJ149"/>
    <mergeCell ref="B173:AS173"/>
    <mergeCell ref="AG153:AH153"/>
    <mergeCell ref="AG154:AH154"/>
    <mergeCell ref="AG149:AH149"/>
    <mergeCell ref="B150:AT150"/>
  </mergeCells>
  <phoneticPr fontId="15" type="noConversion"/>
  <conditionalFormatting sqref="AW45 B45:AB45">
    <cfRule type="cellIs" dxfId="39" priority="99" stopIfTrue="1" operator="equal">
      <formula>$D44</formula>
    </cfRule>
  </conditionalFormatting>
  <conditionalFormatting sqref="B48 AV48">
    <cfRule type="cellIs" dxfId="38" priority="93" stopIfTrue="1" operator="equal">
      <formula>$D45</formula>
    </cfRule>
  </conditionalFormatting>
  <conditionalFormatting sqref="AV53:AV56 B53:B56">
    <cfRule type="cellIs" dxfId="37" priority="120" stopIfTrue="1" operator="equal">
      <formula>$D49</formula>
    </cfRule>
  </conditionalFormatting>
  <conditionalFormatting sqref="B145:B146">
    <cfRule type="cellIs" dxfId="36" priority="71" stopIfTrue="1" operator="equal">
      <formula>$G141</formula>
    </cfRule>
  </conditionalFormatting>
  <conditionalFormatting sqref="B107 C142:G142 B142:B143">
    <cfRule type="cellIs" dxfId="35" priority="70" stopIfTrue="1" operator="equal">
      <formula>$G106</formula>
    </cfRule>
  </conditionalFormatting>
  <conditionalFormatting sqref="B108">
    <cfRule type="cellIs" dxfId="34" priority="69" stopIfTrue="1" operator="equal">
      <formula>$G109</formula>
    </cfRule>
  </conditionalFormatting>
  <conditionalFormatting sqref="B132 B109:B112">
    <cfRule type="cellIs" dxfId="33" priority="135" stopIfTrue="1" operator="equal">
      <formula>$G107</formula>
    </cfRule>
  </conditionalFormatting>
  <conditionalFormatting sqref="B113 B137 B146">
    <cfRule type="cellIs" dxfId="32" priority="63" stopIfTrue="1" operator="equal">
      <formula>$G110</formula>
    </cfRule>
  </conditionalFormatting>
  <conditionalFormatting sqref="B129:B130">
    <cfRule type="cellIs" dxfId="31" priority="145" stopIfTrue="1" operator="equal">
      <formula>$G123</formula>
    </cfRule>
  </conditionalFormatting>
  <conditionalFormatting sqref="B121">
    <cfRule type="cellIs" dxfId="30" priority="56" stopIfTrue="1" operator="equal">
      <formula>$G105</formula>
    </cfRule>
  </conditionalFormatting>
  <conditionalFormatting sqref="AW124:BA128 AW132:BA132">
    <cfRule type="cellIs" dxfId="29" priority="147" stopIfTrue="1" operator="equal">
      <formula>$G106</formula>
    </cfRule>
  </conditionalFormatting>
  <conditionalFormatting sqref="B132">
    <cfRule type="cellIs" dxfId="28" priority="148" stopIfTrue="1" operator="equal">
      <formula>$G114</formula>
    </cfRule>
  </conditionalFormatting>
  <conditionalFormatting sqref="AW121:BA121">
    <cfRule type="cellIs" dxfId="27" priority="34" stopIfTrue="1" operator="equal">
      <formula>$G105</formula>
    </cfRule>
  </conditionalFormatting>
  <conditionalFormatting sqref="B60">
    <cfRule type="cellIs" dxfId="26" priority="150" stopIfTrue="1" operator="equal">
      <formula>$D31</formula>
    </cfRule>
  </conditionalFormatting>
  <conditionalFormatting sqref="B52 AV52">
    <cfRule type="cellIs" dxfId="25" priority="151" stopIfTrue="1" operator="equal">
      <formula>$D47</formula>
    </cfRule>
  </conditionalFormatting>
  <conditionalFormatting sqref="B61:B62">
    <cfRule type="cellIs" dxfId="24" priority="152" stopIfTrue="1" operator="equal">
      <formula>$D46</formula>
    </cfRule>
  </conditionalFormatting>
  <conditionalFormatting sqref="B121">
    <cfRule type="cellIs" dxfId="23" priority="58" stopIfTrue="1" operator="equal">
      <formula>$G108</formula>
    </cfRule>
  </conditionalFormatting>
  <conditionalFormatting sqref="B130">
    <cfRule type="cellIs" dxfId="22" priority="154" stopIfTrue="1" operator="equal">
      <formula>$G108</formula>
    </cfRule>
  </conditionalFormatting>
  <conditionalFormatting sqref="B101:G101 B121">
    <cfRule type="cellIs" dxfId="21" priority="156" stopIfTrue="1" operator="equal">
      <formula>$G97</formula>
    </cfRule>
  </conditionalFormatting>
  <conditionalFormatting sqref="B148">
    <cfRule type="cellIs" dxfId="20" priority="157" stopIfTrue="1" operator="equal">
      <formula>$G142</formula>
    </cfRule>
  </conditionalFormatting>
  <conditionalFormatting sqref="B146 B155">
    <cfRule type="cellIs" dxfId="19" priority="65" stopIfTrue="1" operator="equal">
      <formula>#REF!</formula>
    </cfRule>
  </conditionalFormatting>
  <conditionalFormatting sqref="B144:B145 B153">
    <cfRule type="cellIs" dxfId="18" priority="159" stopIfTrue="1" operator="equal">
      <formula>#REF!</formula>
    </cfRule>
  </conditionalFormatting>
  <conditionalFormatting sqref="B147">
    <cfRule type="cellIs" dxfId="17" priority="160" stopIfTrue="1" operator="equal">
      <formula>#REF!</formula>
    </cfRule>
  </conditionalFormatting>
  <conditionalFormatting sqref="B137:B138 AW129:BA129 B121 B129:B132 B141:B158 B101">
    <cfRule type="cellIs" dxfId="16" priority="161" stopIfTrue="1" operator="equal">
      <formula>#REF!</formula>
    </cfRule>
  </conditionalFormatting>
  <conditionalFormatting sqref="B146:B148 B155 B157">
    <cfRule type="cellIs" dxfId="15" priority="162" stopIfTrue="1" operator="equal">
      <formula>#REF!</formula>
    </cfRule>
  </conditionalFormatting>
  <conditionalFormatting sqref="B144 B153">
    <cfRule type="cellIs" dxfId="14" priority="163" stopIfTrue="1" operator="equal">
      <formula>#REF!</formula>
    </cfRule>
  </conditionalFormatting>
  <conditionalFormatting sqref="B138">
    <cfRule type="cellIs" dxfId="13" priority="165" stopIfTrue="1" operator="equal">
      <formula>#REF!</formula>
    </cfRule>
  </conditionalFormatting>
  <conditionalFormatting sqref="B137:B138">
    <cfRule type="cellIs" dxfId="12" priority="66" stopIfTrue="1" operator="equal">
      <formula>#REF!</formula>
    </cfRule>
  </conditionalFormatting>
  <conditionalFormatting sqref="B131">
    <cfRule type="cellIs" dxfId="11" priority="111" stopIfTrue="1" operator="equal">
      <formula>#REF!</formula>
    </cfRule>
  </conditionalFormatting>
  <conditionalFormatting sqref="B57:B58">
    <cfRule type="cellIs" dxfId="10" priority="168" stopIfTrue="1" operator="equal">
      <formula>#REF!</formula>
    </cfRule>
  </conditionalFormatting>
  <conditionalFormatting sqref="B59">
    <cfRule type="cellIs" dxfId="9" priority="169" stopIfTrue="1" operator="equal">
      <formula>#REF!</formula>
    </cfRule>
  </conditionalFormatting>
  <conditionalFormatting sqref="AV49:AV52 B49:B51">
    <cfRule type="cellIs" dxfId="8" priority="90" stopIfTrue="1" operator="equal">
      <formula>#REF!</formula>
    </cfRule>
  </conditionalFormatting>
  <conditionalFormatting sqref="AW46 B46:AB46">
    <cfRule type="cellIs" dxfId="7" priority="97" stopIfTrue="1" operator="equal">
      <formula>#REF!</formula>
    </cfRule>
  </conditionalFormatting>
  <conditionalFormatting sqref="AV49:AV51">
    <cfRule type="cellIs" dxfId="6" priority="171" stopIfTrue="1" operator="equal">
      <formula>#REF!</formula>
    </cfRule>
  </conditionalFormatting>
  <conditionalFormatting sqref="B132 AW132:BA132 B129">
    <cfRule type="cellIs" dxfId="5" priority="172" stopIfTrue="1" operator="equal">
      <formula>$G114</formula>
    </cfRule>
  </conditionalFormatting>
  <conditionalFormatting sqref="B131">
    <cfRule type="cellIs" dxfId="4" priority="175" stopIfTrue="1" operator="equal">
      <formula>$G114</formula>
    </cfRule>
  </conditionalFormatting>
  <conditionalFormatting sqref="B151:G151">
    <cfRule type="cellIs" dxfId="3" priority="9" stopIfTrue="1" operator="equal">
      <formula>$G150</formula>
    </cfRule>
  </conditionalFormatting>
  <conditionalFormatting sqref="B155">
    <cfRule type="cellIs" dxfId="2" priority="6" stopIfTrue="1" operator="equal">
      <formula>$G151</formula>
    </cfRule>
  </conditionalFormatting>
  <conditionalFormatting sqref="B155">
    <cfRule type="cellIs" dxfId="1" priority="5" stopIfTrue="1" operator="equal">
      <formula>$G152</formula>
    </cfRule>
  </conditionalFormatting>
  <conditionalFormatting sqref="B157">
    <cfRule type="cellIs" dxfId="0" priority="2" stopIfTrue="1" operator="equal">
      <formula>$G151</formula>
    </cfRule>
  </conditionalFormatting>
  <pageMargins left="0.19685039370078741" right="0.19685039370078741" top="0.19685039370078741" bottom="0.19685039370078741" header="0.31496062992125984" footer="0.31496062992125984"/>
  <pageSetup paperSize="9" scale="67" orientation="landscape" verticalDpi="0" r:id="rId1"/>
  <rowBreaks count="6" manualBreakCount="6">
    <brk id="39" max="45" man="1"/>
    <brk id="53" max="45" man="1"/>
    <brk id="67" max="45" man="1"/>
    <brk id="99" max="45" man="1"/>
    <brk id="120" max="45" man="1"/>
    <brk id="143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1417670</vt:lpstr>
      <vt:lpstr>'1417670'!Область_друку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2023-02-20T09:05:44Z</cp:lastPrinted>
  <dcterms:created xsi:type="dcterms:W3CDTF">2019-01-14T08:15:45Z</dcterms:created>
  <dcterms:modified xsi:type="dcterms:W3CDTF">2023-02-21T15:23:45Z</dcterms:modified>
</cp:coreProperties>
</file>