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8110" sheetId="1" r:id="rId1"/>
  </sheets>
  <definedNames>
    <definedName name="_xlnm.Print_Area" localSheetId="0">'1418110'!$A$1:$V$139</definedName>
  </definedNames>
  <calcPr calcId="152511"/>
</workbook>
</file>

<file path=xl/calcChain.xml><?xml version="1.0" encoding="utf-8"?>
<calcChain xmlns="http://schemas.openxmlformats.org/spreadsheetml/2006/main">
  <c r="M66" i="1" l="1"/>
  <c r="P66" i="1" s="1"/>
  <c r="Q66" i="1"/>
  <c r="Q65" i="1" s="1"/>
  <c r="Q98" i="1"/>
  <c r="T98" i="1" s="1"/>
  <c r="V98" i="1" s="1"/>
  <c r="Q97" i="1"/>
  <c r="S97" i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/>
  <c r="Q107" i="1"/>
  <c r="S107" i="1"/>
  <c r="Q108" i="1"/>
  <c r="S108" i="1"/>
  <c r="Q109" i="1"/>
  <c r="S109" i="1" s="1"/>
  <c r="Q110" i="1"/>
  <c r="S110" i="1"/>
  <c r="Q111" i="1"/>
  <c r="M100" i="1"/>
  <c r="T100" i="1" s="1"/>
  <c r="V100" i="1" s="1"/>
  <c r="M101" i="1"/>
  <c r="P101" i="1" s="1"/>
  <c r="M102" i="1"/>
  <c r="P102" i="1"/>
  <c r="M103" i="1"/>
  <c r="P103" i="1"/>
  <c r="M104" i="1"/>
  <c r="P104" i="1"/>
  <c r="M105" i="1"/>
  <c r="P105" i="1" s="1"/>
  <c r="M106" i="1"/>
  <c r="P106" i="1" s="1"/>
  <c r="M107" i="1"/>
  <c r="P107" i="1" s="1"/>
  <c r="M108" i="1"/>
  <c r="T108" i="1" s="1"/>
  <c r="V108" i="1" s="1"/>
  <c r="P108" i="1"/>
  <c r="M109" i="1"/>
  <c r="P109" i="1" s="1"/>
  <c r="M110" i="1"/>
  <c r="P110" i="1" s="1"/>
  <c r="M111" i="1"/>
  <c r="T111" i="1" s="1"/>
  <c r="V111" i="1" s="1"/>
  <c r="X102" i="1"/>
  <c r="X101" i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M82" i="1"/>
  <c r="P82" i="1" s="1"/>
  <c r="M98" i="1"/>
  <c r="P98" i="1" s="1"/>
  <c r="M81" i="1"/>
  <c r="T81" i="1"/>
  <c r="V81" i="1" s="1"/>
  <c r="T85" i="1"/>
  <c r="V85" i="1" s="1"/>
  <c r="T86" i="1"/>
  <c r="V86" i="1"/>
  <c r="T87" i="1"/>
  <c r="V87" i="1" s="1"/>
  <c r="T88" i="1"/>
  <c r="V88" i="1" s="1"/>
  <c r="T89" i="1"/>
  <c r="V89" i="1" s="1"/>
  <c r="T90" i="1"/>
  <c r="V90" i="1"/>
  <c r="T91" i="1"/>
  <c r="V91" i="1" s="1"/>
  <c r="T92" i="1"/>
  <c r="V92" i="1" s="1"/>
  <c r="T93" i="1"/>
  <c r="V93" i="1" s="1"/>
  <c r="T94" i="1"/>
  <c r="V94" i="1"/>
  <c r="T95" i="1"/>
  <c r="V95" i="1" s="1"/>
  <c r="S85" i="1"/>
  <c r="S86" i="1"/>
  <c r="S87" i="1"/>
  <c r="S88" i="1"/>
  <c r="S89" i="1"/>
  <c r="S90" i="1"/>
  <c r="S91" i="1"/>
  <c r="S92" i="1"/>
  <c r="S93" i="1"/>
  <c r="S94" i="1"/>
  <c r="S95" i="1"/>
  <c r="P85" i="1"/>
  <c r="P86" i="1"/>
  <c r="P87" i="1"/>
  <c r="P88" i="1"/>
  <c r="P89" i="1"/>
  <c r="P90" i="1"/>
  <c r="P91" i="1"/>
  <c r="P92" i="1"/>
  <c r="P93" i="1"/>
  <c r="P94" i="1"/>
  <c r="P95" i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M67" i="1"/>
  <c r="M65" i="1" s="1"/>
  <c r="M99" i="1"/>
  <c r="P99" i="1" s="1"/>
  <c r="T71" i="1"/>
  <c r="V71" i="1" s="1"/>
  <c r="T72" i="1"/>
  <c r="V72" i="1" s="1"/>
  <c r="T73" i="1"/>
  <c r="V73" i="1" s="1"/>
  <c r="T74" i="1"/>
  <c r="V74" i="1"/>
  <c r="T75" i="1"/>
  <c r="V75" i="1" s="1"/>
  <c r="T76" i="1"/>
  <c r="V76" i="1" s="1"/>
  <c r="T77" i="1"/>
  <c r="V77" i="1" s="1"/>
  <c r="T78" i="1"/>
  <c r="V78" i="1"/>
  <c r="T79" i="1"/>
  <c r="V79" i="1" s="1"/>
  <c r="S71" i="1"/>
  <c r="S72" i="1"/>
  <c r="S73" i="1"/>
  <c r="S74" i="1"/>
  <c r="S75" i="1"/>
  <c r="S76" i="1"/>
  <c r="S77" i="1"/>
  <c r="S78" i="1"/>
  <c r="S79" i="1"/>
  <c r="P71" i="1"/>
  <c r="P72" i="1"/>
  <c r="P73" i="1"/>
  <c r="P74" i="1"/>
  <c r="P75" i="1"/>
  <c r="P76" i="1"/>
  <c r="P77" i="1"/>
  <c r="P78" i="1"/>
  <c r="P79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X113" i="1"/>
  <c r="T69" i="1"/>
  <c r="V69" i="1"/>
  <c r="S69" i="1"/>
  <c r="T82" i="1"/>
  <c r="V82" i="1"/>
  <c r="T83" i="1"/>
  <c r="V83" i="1" s="1"/>
  <c r="T84" i="1"/>
  <c r="V84" i="1" s="1"/>
  <c r="S83" i="1"/>
  <c r="P83" i="1"/>
  <c r="P69" i="1"/>
  <c r="S70" i="1"/>
  <c r="S82" i="1"/>
  <c r="S81" i="1"/>
  <c r="S67" i="1"/>
  <c r="P100" i="1"/>
  <c r="P84" i="1"/>
  <c r="P68" i="1"/>
  <c r="P70" i="1"/>
  <c r="T70" i="1"/>
  <c r="V70" i="1" s="1"/>
  <c r="U54" i="1"/>
  <c r="U55" i="1" s="1"/>
  <c r="R55" i="1"/>
  <c r="N55" i="1"/>
  <c r="U40" i="1"/>
  <c r="U41" i="1"/>
  <c r="R41" i="1"/>
  <c r="N41" i="1"/>
  <c r="S113" i="1"/>
  <c r="P113" i="1"/>
  <c r="T113" i="1"/>
  <c r="V113" i="1" s="1"/>
  <c r="T68" i="1"/>
  <c r="V68" i="1"/>
  <c r="S84" i="1"/>
  <c r="S68" i="1"/>
  <c r="S99" i="1"/>
  <c r="S100" i="1"/>
  <c r="T103" i="1"/>
  <c r="V103" i="1"/>
  <c r="T102" i="1"/>
  <c r="V102" i="1" s="1"/>
  <c r="T110" i="1"/>
  <c r="V110" i="1" s="1"/>
  <c r="T66" i="1"/>
  <c r="V66" i="1"/>
  <c r="S66" i="1"/>
  <c r="P81" i="1"/>
  <c r="P67" i="1"/>
  <c r="T104" i="1"/>
  <c r="V104" i="1" s="1"/>
  <c r="M97" i="1"/>
  <c r="P97" i="1" s="1"/>
  <c r="S111" i="1"/>
  <c r="T106" i="1"/>
  <c r="V106" i="1" s="1"/>
  <c r="X65" i="1" l="1"/>
  <c r="Q54" i="1"/>
  <c r="T65" i="1"/>
  <c r="V65" i="1" s="1"/>
  <c r="S65" i="1"/>
  <c r="M40" i="1"/>
  <c r="P65" i="1"/>
  <c r="T99" i="1"/>
  <c r="V99" i="1" s="1"/>
  <c r="T107" i="1"/>
  <c r="V107" i="1" s="1"/>
  <c r="P111" i="1"/>
  <c r="S98" i="1"/>
  <c r="T101" i="1"/>
  <c r="V101" i="1" s="1"/>
  <c r="T67" i="1"/>
  <c r="V67" i="1" s="1"/>
  <c r="T97" i="1"/>
  <c r="V97" i="1" s="1"/>
  <c r="X100" i="1"/>
  <c r="T109" i="1"/>
  <c r="V109" i="1" s="1"/>
  <c r="T105" i="1"/>
  <c r="V105" i="1" s="1"/>
  <c r="Q55" i="1" l="1"/>
  <c r="Q40" i="1"/>
  <c r="S54" i="1"/>
  <c r="P40" i="1"/>
  <c r="P41" i="1" s="1"/>
  <c r="M54" i="1"/>
  <c r="M41" i="1"/>
  <c r="M55" i="1" l="1"/>
  <c r="P54" i="1"/>
  <c r="P55" i="1" s="1"/>
  <c r="T40" i="1"/>
  <c r="T41" i="1" s="1"/>
  <c r="Q41" i="1"/>
  <c r="S40" i="1"/>
  <c r="V54" i="1"/>
  <c r="S55" i="1"/>
  <c r="V55" i="1" s="1"/>
  <c r="T55" i="1"/>
  <c r="T54" i="1"/>
  <c r="S41" i="1" l="1"/>
  <c r="V40" i="1"/>
  <c r="X41" i="1" l="1"/>
  <c r="V41" i="1"/>
</calcChain>
</file>

<file path=xl/sharedStrings.xml><?xml version="1.0" encoding="utf-8"?>
<sst xmlns="http://schemas.openxmlformats.org/spreadsheetml/2006/main" count="259" uniqueCount="146">
  <si>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</si>
  <si>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</si>
  <si>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</si>
  <si>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</si>
  <si>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</si>
  <si>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</si>
  <si>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</si>
  <si>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</si>
  <si>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</si>
  <si>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</si>
  <si>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</si>
  <si>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</si>
  <si>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</si>
  <si>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</si>
  <si>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</si>
  <si>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</si>
  <si>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</si>
  <si>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</si>
  <si>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</si>
  <si>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</si>
  <si>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</si>
  <si>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</si>
  <si>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розрахунково</t>
  </si>
  <si>
    <t>затрат</t>
  </si>
  <si>
    <t>ефективності</t>
  </si>
  <si>
    <t>якості</t>
  </si>
  <si>
    <t>0320</t>
  </si>
  <si>
    <t>(код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</si>
  <si>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</si>
  <si>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</si>
  <si>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</si>
  <si>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</si>
  <si>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</si>
  <si>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</si>
  <si>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</si>
  <si>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 xml:space="preserve">гривень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</si>
  <si>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</si>
  <si>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</si>
  <si>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Забезпечення безпечних умов перебування та відпочинку населення на водних об’єктах</t>
  </si>
  <si>
    <t>Мета бюджетної програми</t>
  </si>
  <si>
    <t>8.</t>
  </si>
  <si>
    <t>Завдання бюджетної програми</t>
  </si>
  <si>
    <t xml:space="preserve">Завдання </t>
  </si>
  <si>
    <t>4.</t>
  </si>
  <si>
    <t>5.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</si>
  <si>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</si>
  <si>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</si>
  <si>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</si>
  <si>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</si>
  <si>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</si>
  <si>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</si>
  <si>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</si>
  <si>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(найменування відповідального виконавця)</t>
  </si>
  <si>
    <t>Заходи запобігання та ліквідації надзвичайних ситуацій та наслідків стихійного лиха</t>
  </si>
  <si>
    <t>Створення матеріального резерву місцевого рівня для здійснення заходів спрямованих на запобігання і ліквідацію наслідків надзвичайних ситуацій та їх наслідків, надання допомоги постраждалому населенню, проведення невідкладних відновлювальних робіт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</si>
  <si>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ситуацій та їх наслідків</t>
  </si>
  <si>
    <t>обсяг видатків на поповнення матеріального резерву місцевого рівня, в т.ч.:</t>
  </si>
  <si>
    <t xml:space="preserve">придбання паливно-мастильних матеріалів  </t>
  </si>
  <si>
    <t>продукту</t>
  </si>
  <si>
    <t>відсоток поповнення матеріального резерву відповідно до номенклатури та обсягу місцевого матеріального резерву для здійснення заходів, спрямованих на запобігання і ліквідацію наслідків надзвичайних ситуацій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</si>
  <si>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</si>
  <si>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</si>
  <si>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</si>
  <si>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</si>
  <si>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кв. м</t>
  </si>
  <si>
    <t>Начальник відділу бухгалтерського обліку та звітності - головний бухгалтер</t>
  </si>
  <si>
    <t xml:space="preserve">Завдання 1. Видатки на заходи запобігання та ліквідації надзвичайних ситуацій та наслідків стихійного лиха  </t>
  </si>
  <si>
    <t>місцевого бюджету на 01.01.2023 року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</si>
  <si>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</si>
  <si>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</si>
  <si>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9.1. Аналіз показників бюджетної програми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</si>
  <si>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</si>
  <si>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</si>
  <si>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придбання поліетиленової плівки </t>
  </si>
  <si>
    <t>рішення виконавчого комітету</t>
  </si>
  <si>
    <t xml:space="preserve">придбання стійки твердих порід </t>
  </si>
  <si>
    <t xml:space="preserve">придбання дошки необрізної </t>
  </si>
  <si>
    <t>придбання цвяхів будівельних</t>
  </si>
  <si>
    <t>придбання саморізів</t>
  </si>
  <si>
    <t>придбання саморізів зі свердлом по металу для покрівлі</t>
  </si>
  <si>
    <t>придбання профнастилу металевого</t>
  </si>
  <si>
    <t xml:space="preserve">придбання дошки обрізної </t>
  </si>
  <si>
    <t>придбання брусу</t>
  </si>
  <si>
    <t>придбання засобів для захисту деревини</t>
  </si>
  <si>
    <t>придбання фарби ПФ</t>
  </si>
  <si>
    <t>придбання шиферу хвильового</t>
  </si>
  <si>
    <t>придбання зварювальних електродів</t>
  </si>
  <si>
    <t>лист-звернення</t>
  </si>
  <si>
    <t>службова записка</t>
  </si>
  <si>
    <t xml:space="preserve">кількість паливно-мастильних матеріалів (бензин), що необхідно придбати </t>
  </si>
  <si>
    <t xml:space="preserve">кількість паливно-мастильних матеріалів (дизельне паливо), що необхідно придбати </t>
  </si>
  <si>
    <t>кількість поліетиленової плівки, що необхідно придбати</t>
  </si>
  <si>
    <t xml:space="preserve">кількість стійок, що необхідно придбати </t>
  </si>
  <si>
    <t xml:space="preserve">кількість дошки необрізної, що необхідно придбати </t>
  </si>
  <si>
    <t xml:space="preserve">кількість цвяхів будівельних, що необхідно придбати </t>
  </si>
  <si>
    <t xml:space="preserve">кількість саморізів, що необхідно придбати </t>
  </si>
  <si>
    <t xml:space="preserve">кількість саморізів зі свердлом по металу для покрівлі, що необхідно придбати </t>
  </si>
  <si>
    <t xml:space="preserve">кількість профнастилу металевого, що необхідно придбати </t>
  </si>
  <si>
    <t xml:space="preserve">кількість дошки обрізної, що необхідно придбати </t>
  </si>
  <si>
    <t xml:space="preserve">кількість брусу, що необхідно придбати </t>
  </si>
  <si>
    <t xml:space="preserve">кількість засобів для захисту деревини, що необхідно придбати </t>
  </si>
  <si>
    <t xml:space="preserve">кількість фарби ПФ, що необхідно придбати </t>
  </si>
  <si>
    <t>кількість шиферу хвильового, що необхідно придбати</t>
  </si>
  <si>
    <t>кількість зварювальних електродів, що необхідно придбати</t>
  </si>
  <si>
    <t>літр</t>
  </si>
  <si>
    <t>шт.</t>
  </si>
  <si>
    <t>куб. м</t>
  </si>
  <si>
    <t>кг</t>
  </si>
  <si>
    <t>лист</t>
  </si>
  <si>
    <t>лист-звернення, службова записка</t>
  </si>
  <si>
    <t>номенклатура та обсяги місцевого матеріального резерву</t>
  </si>
  <si>
    <t>середні витрати на придбання 1 л паливно-мастильних матеріалів (бензин)</t>
  </si>
  <si>
    <t>середні витрати на придбання 1 л  паливно-мастильних матеріалів (дизельне паливо)</t>
  </si>
  <si>
    <t>середні витрати на придбання 1 кв. м поліетиленової плівки</t>
  </si>
  <si>
    <t xml:space="preserve">середні витрати на придбання 1 стійки твердих порід </t>
  </si>
  <si>
    <t xml:space="preserve">середні витрати на придбання 1 куб. м дошки необрізної </t>
  </si>
  <si>
    <t>середні витрати на придбання 1 кг цвяхів будівельних</t>
  </si>
  <si>
    <t>середні витрати на придбання 1 кг саморізів</t>
  </si>
  <si>
    <t>середні витрати на придбання 1 шт. саморізів зі свердлом по металу для покрівлі</t>
  </si>
  <si>
    <t>середні витрати на придбання 1 кв. м профнастилу металевого</t>
  </si>
  <si>
    <t xml:space="preserve">середні витрати на придбання 1 куб. м дошки обрізної </t>
  </si>
  <si>
    <t>середні витрати на придбання 1 куб. м брусу</t>
  </si>
  <si>
    <t>середні витрати на придбання 1 літри засобу для захисту деревини</t>
  </si>
  <si>
    <t>середні витрати на придбання 1 літри фарби ПФ</t>
  </si>
  <si>
    <t>середні витрати на придбання 1 листа шиферу хвильового</t>
  </si>
  <si>
    <t>середні витрати на придбання 1 кг зварювальних електродів</t>
  </si>
  <si>
    <t>Пояснення щодо причин розбіжностей між фактичними та затвердженими результативними показниками</t>
  </si>
  <si>
    <t>грн</t>
  </si>
  <si>
    <t>од.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</si>
  <si>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</si>
  <si>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</si>
  <si>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Василь КАБАЛЬСЬКИЙ</t>
  </si>
  <si>
    <t>(Власне ім'я, ПРІЗВИЩЕ)</t>
  </si>
  <si>
    <t>Наталія ФУР'ЯНОВА</t>
  </si>
  <si>
    <t>Виконання бюджетної програми становить 88,0 % до затверджених призначень в 2022 р.</t>
  </si>
  <si>
    <t>Напрями використання бюджетних коштів*</t>
  </si>
  <si>
    <t>відс.</t>
  </si>
  <si>
    <t>рішення сесії міської ради, виконавчого комітету</t>
  </si>
  <si>
    <t>Пояснення: в зв'язку з тим, що придбана менша кількість матеріальних цінностей.</t>
  </si>
  <si>
    <t xml:space="preserve">Пояснення: виникла економія коштів за результатами проведених тендерних закупівель та за рахунок дешевших пропозицій наданих постачальниками, разом з тим незначне недоосвоєння коштів у зв'язку з придбанням меншої кількості паливно-мастильних матеріалів ніж планувалося.  </t>
  </si>
  <si>
    <t xml:space="preserve">Пояснення: 1,2 учасником тендерних торгів запропонована менша вартість на придбання паливно-мастильних матеріалів,  3,4 - придбання не здійснювалося,  6-9, 12-15 економія коштів. </t>
  </si>
  <si>
    <t xml:space="preserve">Пояснення: 1, 2 фактична кількість палива відповідно до додатку 1. "Специфікація" додаткової угоди про зміни до договору поставки товару, 3- придбання  плівки не здійснювалося, 4 - відсутність потреби у придбанні та використанні стійок, 14- згідно розпоряджень міського голови про виділення матеріальних цінностей з матеріального резеру виділено 624 листа шифера, тому для поновлення матеріального резерву придбано шифер в такій ж кількості (відповідно до затвердженої номенклатури). </t>
  </si>
  <si>
    <t>Аналіз стану виконання результативних показників: затрат - кошти освоєні в не повному обсязі у зв'язку з придбанням меншої кількості паливно-мастильних матеріалів, продукту- придбання двох видів матеріальних цінностей не здійснювалося взагалі, крім того придбання меншої кількості паливно-мастильних матеріалів, ефективності - в більшості позиціях економія коштів, придбання двох видів матеріальних цінностей не здійснювалося, якості - у зв'язку з придбанням не повного обсягу матеріалів.</t>
  </si>
  <si>
    <r>
      <t>Пояснення: 2  вартість паливно-мастильних матеріалів відповідно до видаткових накладних,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3 - придбання плівки не здійснювалося, 4 - не освоєння коштів у зв'язку з відсутністю потреби у придбанні та використанні ст</t>
    </r>
    <r>
      <rPr>
        <sz val="12"/>
        <color indexed="8"/>
        <rFont val="Times New Roman"/>
        <family val="1"/>
        <charset val="204"/>
      </rPr>
      <t xml:space="preserve">ійок твердих порід,  6-9 13, 14 - економія коштів за результатами проведених тендерних закупівель, 12,15 - економія коштів у зв'язку з тим, що постачальником запропонована нижча ціна. </t>
    </r>
  </si>
  <si>
    <t>Видатки на заходи запобігання та ліквідації надзвичайних ситуацій та наслідків стихійного лиха - поповнення матеріального резерву</t>
  </si>
  <si>
    <t>Завдання 1. Видатки на заходи запобігання та ліквідації надзвичайних ситуацій та наслідків стихійного лиха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</si>
</sst>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6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4" fillId="0" borderId="0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5" xfId="3" applyFont="1" applyBorder="1" applyAlignment="1"/>
    <xf numFmtId="0" fontId="8" fillId="0" borderId="5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2" fillId="0" borderId="0" xfId="3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5" xfId="3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1" fontId="2" fillId="0" borderId="0" xfId="2" applyNumberFormat="1" applyFont="1" applyBorder="1" applyAlignment="1">
      <alignment horizontal="center" vertical="center" wrapText="1"/>
    </xf>
    <xf numFmtId="0" fontId="2" fillId="0" borderId="0" xfId="3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/>
    <xf numFmtId="0" fontId="2" fillId="0" borderId="0" xfId="2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2" fillId="0" borderId="0" xfId="1" applyFont="1" applyFill="1" applyAlignment="1"/>
    <xf numFmtId="4" fontId="2" fillId="0" borderId="2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0" borderId="2" xfId="0" applyFont="1" applyBorder="1"/>
    <xf numFmtId="4" fontId="2" fillId="0" borderId="1" xfId="2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7" fillId="0" borderId="0" xfId="0" applyFont="1"/>
    <xf numFmtId="0" fontId="17" fillId="0" borderId="0" xfId="0" applyFont="1" applyBorder="1"/>
    <xf numFmtId="174" fontId="17" fillId="0" borderId="0" xfId="0" applyNumberFormat="1" applyFont="1"/>
    <xf numFmtId="0" fontId="17" fillId="0" borderId="0" xfId="0" applyFont="1" applyBorder="1" applyAlignment="1">
      <alignment vertical="center"/>
    </xf>
    <xf numFmtId="2" fontId="17" fillId="0" borderId="0" xfId="0" applyNumberFormat="1" applyFont="1"/>
    <xf numFmtId="4" fontId="15" fillId="0" borderId="1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174" fontId="9" fillId="0" borderId="0" xfId="0" applyNumberFormat="1" applyFont="1"/>
    <xf numFmtId="3" fontId="9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9" fillId="0" borderId="5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2" fontId="2" fillId="0" borderId="5" xfId="3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justify"/>
    </xf>
    <xf numFmtId="0" fontId="4" fillId="0" borderId="0" xfId="3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9" fontId="2" fillId="0" borderId="0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4" fontId="15" fillId="0" borderId="1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7"/>
  <sheetViews>
    <sheetView tabSelected="1" view="pageBreakPreview" zoomScaleNormal="100" zoomScaleSheetLayoutView="100" workbookViewId="0">
      <selection activeCell="M147" sqref="M147"/>
    </sheetView>
  </sheetViews>
  <sheetFormatPr defaultRowHeight="15" x14ac:dyDescent="0.25"/>
  <cols>
    <col min="1" max="1" width="4.85546875" style="4" customWidth="1"/>
    <col min="2" max="2" width="11.7109375" style="4" customWidth="1"/>
    <col min="3" max="3" width="10.28515625" style="4" customWidth="1"/>
    <col min="4" max="4" width="10.42578125" style="4" customWidth="1"/>
    <col min="5" max="5" width="15.7109375" style="4" customWidth="1"/>
    <col min="6" max="6" width="0.42578125" style="4" hidden="1" customWidth="1"/>
    <col min="7" max="9" width="3.42578125" style="4" hidden="1" customWidth="1"/>
    <col min="10" max="10" width="13.7109375" style="4" customWidth="1"/>
    <col min="11" max="11" width="12.28515625" style="4" customWidth="1"/>
    <col min="12" max="12" width="17.42578125" style="4" customWidth="1"/>
    <col min="13" max="13" width="14" style="4" customWidth="1"/>
    <col min="14" max="14" width="13.28515625" style="4" customWidth="1"/>
    <col min="15" max="15" width="1" style="4" hidden="1" customWidth="1"/>
    <col min="16" max="16" width="12.7109375" style="4" customWidth="1"/>
    <col min="17" max="17" width="13.5703125" style="4" customWidth="1"/>
    <col min="18" max="18" width="12.7109375" style="4" customWidth="1"/>
    <col min="19" max="19" width="13" style="4" customWidth="1"/>
    <col min="20" max="20" width="15" style="4" customWidth="1"/>
    <col min="21" max="22" width="14.140625" style="4" customWidth="1"/>
    <col min="23" max="23" width="9.7109375" style="4" customWidth="1"/>
    <col min="24" max="24" width="11.140625" style="4" customWidth="1"/>
    <col min="25" max="25" width="10.7109375" style="4" customWidth="1"/>
    <col min="26" max="16384" width="9.140625" style="4"/>
  </cols>
  <sheetData>
    <row r="1" spans="1:22" x14ac:dyDescent="0.25">
      <c r="S1" s="1" t="s">
        <v>7</v>
      </c>
    </row>
    <row r="2" spans="1:22" x14ac:dyDescent="0.25">
      <c r="S2" s="1" t="s">
        <v>4</v>
      </c>
    </row>
    <row r="3" spans="1:22" x14ac:dyDescent="0.25">
      <c r="S3" s="1" t="s">
        <v>5</v>
      </c>
    </row>
    <row r="4" spans="1:22" x14ac:dyDescent="0.25">
      <c r="S4" s="2" t="s">
        <v>6</v>
      </c>
    </row>
    <row r="5" spans="1:22" x14ac:dyDescent="0.25">
      <c r="S5" s="2" t="s">
        <v>68</v>
      </c>
    </row>
    <row r="9" spans="1:22" ht="15.75" x14ac:dyDescent="0.25">
      <c r="L9" s="121" t="s">
        <v>3</v>
      </c>
      <c r="M9" s="121"/>
      <c r="N9" s="121"/>
      <c r="O9" s="121"/>
      <c r="P9" s="121"/>
      <c r="Q9" s="121"/>
      <c r="R9" s="121"/>
    </row>
    <row r="10" spans="1:22" ht="15.75" x14ac:dyDescent="0.25">
      <c r="L10" s="121" t="s">
        <v>67</v>
      </c>
      <c r="M10" s="121"/>
      <c r="N10" s="121"/>
      <c r="O10" s="121"/>
      <c r="P10" s="121"/>
      <c r="Q10" s="121"/>
      <c r="R10" s="121"/>
    </row>
    <row r="13" spans="1:22" ht="19.5" customHeight="1" x14ac:dyDescent="0.25">
      <c r="A13" s="24" t="s">
        <v>0</v>
      </c>
      <c r="B13" s="117">
        <v>1400000</v>
      </c>
      <c r="C13" s="117"/>
      <c r="D13" s="117"/>
      <c r="E13" s="32"/>
      <c r="F13" s="30"/>
      <c r="G13" s="30"/>
      <c r="H13" s="30"/>
      <c r="I13" s="30"/>
      <c r="J13" s="117" t="s">
        <v>61</v>
      </c>
      <c r="K13" s="117"/>
      <c r="L13" s="117"/>
      <c r="M13" s="117"/>
      <c r="N13" s="117"/>
      <c r="O13" s="117"/>
      <c r="P13" s="117"/>
      <c r="Q13" s="117"/>
      <c r="R13" s="117"/>
      <c r="U13" s="118" t="s">
        <v>28</v>
      </c>
      <c r="V13" s="118"/>
    </row>
    <row r="14" spans="1:22" ht="42" customHeight="1" x14ac:dyDescent="0.25">
      <c r="A14" s="24"/>
      <c r="B14" s="120" t="s">
        <v>27</v>
      </c>
      <c r="C14" s="120"/>
      <c r="D14" s="120"/>
      <c r="E14" s="20"/>
      <c r="F14" s="26"/>
      <c r="G14" s="20"/>
      <c r="H14" s="20"/>
      <c r="I14" s="20"/>
      <c r="K14" s="119" t="s">
        <v>31</v>
      </c>
      <c r="L14" s="119"/>
      <c r="M14" s="119"/>
      <c r="N14" s="119"/>
      <c r="O14" s="119"/>
      <c r="P14" s="119"/>
      <c r="Q14" s="119"/>
      <c r="R14" s="26"/>
      <c r="U14" s="107" t="s">
        <v>29</v>
      </c>
      <c r="V14" s="107"/>
    </row>
    <row r="15" spans="1:22" ht="15.75" x14ac:dyDescent="0.25">
      <c r="A15" s="24"/>
      <c r="B15" s="5"/>
      <c r="E15" s="7"/>
      <c r="U15" s="29"/>
      <c r="V15" s="29"/>
    </row>
    <row r="16" spans="1:22" ht="19.5" customHeight="1" x14ac:dyDescent="0.25">
      <c r="A16" s="24" t="s">
        <v>1</v>
      </c>
      <c r="B16" s="117">
        <v>1410000</v>
      </c>
      <c r="C16" s="117"/>
      <c r="D16" s="117"/>
      <c r="E16" s="33"/>
      <c r="F16" s="31"/>
      <c r="G16" s="31"/>
      <c r="H16" s="31"/>
      <c r="I16" s="31"/>
      <c r="J16" s="117" t="s">
        <v>61</v>
      </c>
      <c r="K16" s="117"/>
      <c r="L16" s="117"/>
      <c r="M16" s="117"/>
      <c r="N16" s="117"/>
      <c r="O16" s="117"/>
      <c r="P16" s="117"/>
      <c r="Q16" s="117"/>
      <c r="R16" s="117"/>
      <c r="U16" s="118" t="s">
        <v>28</v>
      </c>
      <c r="V16" s="118"/>
    </row>
    <row r="17" spans="1:25" ht="42" customHeight="1" x14ac:dyDescent="0.25">
      <c r="A17" s="24"/>
      <c r="B17" s="120" t="s">
        <v>27</v>
      </c>
      <c r="C17" s="120"/>
      <c r="D17" s="120"/>
      <c r="E17" s="20"/>
      <c r="F17" s="26"/>
      <c r="G17" s="20"/>
      <c r="H17" s="20"/>
      <c r="I17" s="20"/>
      <c r="K17" s="119" t="s">
        <v>52</v>
      </c>
      <c r="L17" s="119"/>
      <c r="M17" s="119"/>
      <c r="N17" s="119"/>
      <c r="O17" s="119"/>
      <c r="P17" s="119"/>
      <c r="Q17" s="119"/>
      <c r="R17" s="26"/>
      <c r="U17" s="107" t="s">
        <v>29</v>
      </c>
      <c r="V17" s="107"/>
    </row>
    <row r="18" spans="1:25" ht="15.75" x14ac:dyDescent="0.25">
      <c r="A18" s="24"/>
      <c r="B18" s="5"/>
      <c r="E18" s="7"/>
      <c r="U18" s="29"/>
      <c r="V18" s="29"/>
    </row>
    <row r="19" spans="1:25" ht="33" customHeight="1" x14ac:dyDescent="0.25">
      <c r="A19" s="24" t="s">
        <v>2</v>
      </c>
      <c r="B19" s="117">
        <v>1418110</v>
      </c>
      <c r="C19" s="117"/>
      <c r="D19" s="117"/>
      <c r="E19" s="18"/>
      <c r="F19" s="18"/>
      <c r="G19" s="18"/>
      <c r="H19" s="18"/>
      <c r="I19" s="18"/>
      <c r="J19" s="96">
        <v>8110</v>
      </c>
      <c r="K19" s="96"/>
      <c r="L19" s="122" t="s">
        <v>26</v>
      </c>
      <c r="M19" s="122"/>
      <c r="P19" s="108" t="s">
        <v>53</v>
      </c>
      <c r="Q19" s="108"/>
      <c r="R19" s="108"/>
      <c r="S19" s="108"/>
      <c r="U19" s="105" t="s">
        <v>62</v>
      </c>
      <c r="V19" s="106"/>
    </row>
    <row r="20" spans="1:25" ht="54" customHeight="1" x14ac:dyDescent="0.25">
      <c r="A20" s="24"/>
      <c r="B20" s="120" t="s">
        <v>27</v>
      </c>
      <c r="C20" s="120"/>
      <c r="D20" s="120"/>
      <c r="E20" s="19"/>
      <c r="F20" s="19"/>
      <c r="G20" s="19"/>
      <c r="H20" s="19"/>
      <c r="I20" s="19"/>
      <c r="J20" s="120" t="s">
        <v>33</v>
      </c>
      <c r="K20" s="120"/>
      <c r="L20" s="109" t="s">
        <v>34</v>
      </c>
      <c r="M20" s="109"/>
      <c r="P20" s="109" t="s">
        <v>32</v>
      </c>
      <c r="Q20" s="109"/>
      <c r="R20" s="109"/>
      <c r="S20" s="109"/>
      <c r="U20" s="107" t="s">
        <v>30</v>
      </c>
      <c r="V20" s="107"/>
    </row>
    <row r="21" spans="1:25" ht="14.25" customHeight="1" x14ac:dyDescent="0.25">
      <c r="A21" s="24"/>
      <c r="B21" s="27"/>
      <c r="C21" s="27"/>
      <c r="D21" s="27"/>
      <c r="E21" s="19"/>
      <c r="F21" s="19"/>
      <c r="G21" s="19"/>
      <c r="H21" s="19"/>
      <c r="I21" s="19"/>
      <c r="J21" s="27"/>
      <c r="K21" s="27"/>
      <c r="L21" s="27"/>
      <c r="M21" s="27"/>
      <c r="P21" s="27"/>
      <c r="Q21" s="27"/>
      <c r="R21" s="27"/>
      <c r="S21" s="27"/>
      <c r="U21" s="28"/>
      <c r="V21" s="28"/>
    </row>
    <row r="22" spans="1:25" ht="22.5" customHeight="1" x14ac:dyDescent="0.25">
      <c r="A22" s="34" t="s">
        <v>43</v>
      </c>
      <c r="B22" s="130" t="s">
        <v>36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29"/>
      <c r="X22" s="29"/>
    </row>
    <row r="23" spans="1:25" ht="15" customHeight="1" x14ac:dyDescent="0.25">
      <c r="A23" s="5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41"/>
      <c r="U23" s="41"/>
      <c r="V23" s="41"/>
      <c r="W23" s="41"/>
      <c r="X23" s="41"/>
      <c r="Y23" s="7"/>
    </row>
    <row r="24" spans="1:25" ht="21.75" customHeight="1" x14ac:dyDescent="0.25">
      <c r="A24" s="35"/>
      <c r="B24" s="36" t="s">
        <v>15</v>
      </c>
      <c r="C24" s="131" t="s">
        <v>37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50"/>
      <c r="U24" s="50"/>
      <c r="V24" s="50"/>
      <c r="W24" s="50"/>
      <c r="X24" s="50"/>
      <c r="Y24" s="7"/>
    </row>
    <row r="25" spans="1:25" ht="37.5" customHeight="1" x14ac:dyDescent="0.25">
      <c r="A25" s="35"/>
      <c r="B25" s="36">
        <v>1</v>
      </c>
      <c r="C25" s="132" t="s">
        <v>54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50"/>
      <c r="U25" s="50"/>
      <c r="V25" s="50"/>
      <c r="W25" s="50"/>
      <c r="X25" s="50"/>
      <c r="Y25" s="7"/>
    </row>
    <row r="26" spans="1:25" ht="11.2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7"/>
    </row>
    <row r="27" spans="1:25" ht="23.25" customHeight="1" x14ac:dyDescent="0.25">
      <c r="A27" s="34" t="s">
        <v>44</v>
      </c>
      <c r="B27" s="38" t="s">
        <v>39</v>
      </c>
      <c r="C27" s="38"/>
      <c r="D27" s="38"/>
      <c r="E27" s="39" t="s">
        <v>55</v>
      </c>
      <c r="F27" s="39" t="s">
        <v>38</v>
      </c>
      <c r="G27" s="39"/>
      <c r="H27" s="39"/>
      <c r="I27" s="39"/>
      <c r="J27" s="94"/>
      <c r="K27" s="39"/>
      <c r="L27" s="39"/>
      <c r="M27" s="39"/>
      <c r="N27" s="39"/>
      <c r="O27" s="39"/>
      <c r="P27" s="39"/>
      <c r="Q27" s="39"/>
      <c r="R27" s="40"/>
      <c r="S27" s="40"/>
      <c r="T27" s="40"/>
      <c r="U27" s="40"/>
      <c r="V27" s="41"/>
      <c r="W27" s="41"/>
      <c r="X27" s="41"/>
      <c r="Y27" s="7"/>
    </row>
    <row r="28" spans="1:25" ht="18.75" customHeight="1" x14ac:dyDescent="0.25">
      <c r="A28" s="34"/>
      <c r="B28" s="38"/>
      <c r="C28" s="38"/>
      <c r="D28" s="38"/>
      <c r="E28" s="2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1"/>
      <c r="S28" s="41"/>
      <c r="T28" s="41"/>
      <c r="U28" s="41"/>
      <c r="V28" s="41"/>
      <c r="W28" s="41"/>
      <c r="X28" s="41"/>
      <c r="Y28" s="7"/>
    </row>
    <row r="29" spans="1:25" ht="15.75" customHeight="1" x14ac:dyDescent="0.25">
      <c r="A29" s="42" t="s">
        <v>13</v>
      </c>
      <c r="B29" s="3" t="s">
        <v>41</v>
      </c>
      <c r="C29" s="4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9"/>
      <c r="R29" s="29"/>
      <c r="S29" s="29"/>
      <c r="T29" s="41"/>
      <c r="U29" s="41"/>
      <c r="V29" s="41"/>
      <c r="W29" s="41"/>
      <c r="X29" s="41"/>
      <c r="Y29" s="7"/>
    </row>
    <row r="30" spans="1:2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41"/>
      <c r="U30" s="41"/>
      <c r="V30" s="41"/>
      <c r="W30" s="41"/>
      <c r="X30" s="41"/>
      <c r="Y30" s="7"/>
    </row>
    <row r="31" spans="1:25" ht="19.5" customHeight="1" x14ac:dyDescent="0.25">
      <c r="A31" s="35"/>
      <c r="B31" s="36" t="s">
        <v>15</v>
      </c>
      <c r="C31" s="131" t="s">
        <v>42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50"/>
      <c r="U31" s="50"/>
      <c r="V31" s="50"/>
      <c r="W31" s="50"/>
      <c r="X31" s="50"/>
      <c r="Y31" s="7"/>
    </row>
    <row r="32" spans="1:25" ht="18.75" customHeight="1" x14ac:dyDescent="0.25">
      <c r="A32" s="44"/>
      <c r="B32" s="36">
        <v>1</v>
      </c>
      <c r="C32" s="132" t="s">
        <v>145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50"/>
      <c r="U32" s="50"/>
      <c r="V32" s="50"/>
      <c r="W32" s="50"/>
      <c r="X32" s="50"/>
      <c r="Y32" s="7"/>
    </row>
    <row r="33" spans="1:26" ht="15.75" x14ac:dyDescent="0.25">
      <c r="B33" s="3"/>
    </row>
    <row r="34" spans="1:26" ht="15.75" x14ac:dyDescent="0.25">
      <c r="A34" s="24" t="s">
        <v>16</v>
      </c>
      <c r="B34" s="23" t="s">
        <v>46</v>
      </c>
    </row>
    <row r="35" spans="1:26" ht="15.75" x14ac:dyDescent="0.25">
      <c r="A35" s="23" t="s">
        <v>69</v>
      </c>
      <c r="B35" s="23"/>
    </row>
    <row r="36" spans="1:26" ht="15.75" x14ac:dyDescent="0.25">
      <c r="B36" s="3"/>
      <c r="V36" s="4" t="s">
        <v>35</v>
      </c>
    </row>
    <row r="37" spans="1:26" ht="31.5" customHeight="1" x14ac:dyDescent="0.25">
      <c r="A37" s="128" t="s">
        <v>15</v>
      </c>
      <c r="B37" s="136" t="s">
        <v>135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8"/>
      <c r="M37" s="114" t="s">
        <v>11</v>
      </c>
      <c r="N37" s="115"/>
      <c r="O37" s="115"/>
      <c r="P37" s="116"/>
      <c r="Q37" s="114" t="s">
        <v>45</v>
      </c>
      <c r="R37" s="115"/>
      <c r="S37" s="116"/>
      <c r="T37" s="114" t="s">
        <v>12</v>
      </c>
      <c r="U37" s="115"/>
      <c r="V37" s="116"/>
      <c r="W37" s="69"/>
      <c r="X37" s="68"/>
      <c r="Y37" s="68"/>
      <c r="Z37" s="68"/>
    </row>
    <row r="38" spans="1:26" ht="36.75" customHeight="1" x14ac:dyDescent="0.25">
      <c r="A38" s="129"/>
      <c r="B38" s="139"/>
      <c r="C38" s="140"/>
      <c r="D38" s="140"/>
      <c r="E38" s="140"/>
      <c r="F38" s="140"/>
      <c r="G38" s="140"/>
      <c r="H38" s="140"/>
      <c r="I38" s="140"/>
      <c r="J38" s="140"/>
      <c r="K38" s="140"/>
      <c r="L38" s="141"/>
      <c r="M38" s="6" t="s">
        <v>8</v>
      </c>
      <c r="N38" s="6" t="s">
        <v>9</v>
      </c>
      <c r="O38" s="6"/>
      <c r="P38" s="6" t="s">
        <v>10</v>
      </c>
      <c r="Q38" s="6" t="s">
        <v>8</v>
      </c>
      <c r="R38" s="12" t="s">
        <v>9</v>
      </c>
      <c r="S38" s="6" t="s">
        <v>10</v>
      </c>
      <c r="T38" s="8" t="s">
        <v>8</v>
      </c>
      <c r="U38" s="6" t="s">
        <v>9</v>
      </c>
      <c r="V38" s="6" t="s">
        <v>10</v>
      </c>
      <c r="W38" s="69"/>
      <c r="X38" s="68"/>
      <c r="Y38" s="68"/>
      <c r="Z38" s="68"/>
    </row>
    <row r="39" spans="1:26" x14ac:dyDescent="0.25">
      <c r="A39" s="10">
        <v>1</v>
      </c>
      <c r="B39" s="127">
        <v>2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6">
        <v>3</v>
      </c>
      <c r="N39" s="6">
        <v>4</v>
      </c>
      <c r="O39" s="6"/>
      <c r="P39" s="6">
        <v>5</v>
      </c>
      <c r="Q39" s="6">
        <v>6</v>
      </c>
      <c r="R39" s="12">
        <v>7</v>
      </c>
      <c r="S39" s="12">
        <v>8</v>
      </c>
      <c r="T39" s="6">
        <v>9</v>
      </c>
      <c r="U39" s="6">
        <v>10</v>
      </c>
      <c r="V39" s="6">
        <v>11</v>
      </c>
      <c r="W39" s="71"/>
      <c r="X39" s="68"/>
      <c r="Y39" s="68"/>
      <c r="Z39" s="68"/>
    </row>
    <row r="40" spans="1:26" ht="31.5" customHeight="1" x14ac:dyDescent="0.25">
      <c r="A40" s="14"/>
      <c r="B40" s="133" t="s">
        <v>144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73">
        <f>M65</f>
        <v>5391180</v>
      </c>
      <c r="N40" s="145">
        <v>0</v>
      </c>
      <c r="O40" s="145"/>
      <c r="P40" s="13">
        <f>M40+N40</f>
        <v>5391180</v>
      </c>
      <c r="Q40" s="13">
        <f>Q54</f>
        <v>4746507.2300000004</v>
      </c>
      <c r="R40" s="13">
        <v>0</v>
      </c>
      <c r="S40" s="13">
        <f>Q40+R40</f>
        <v>4746507.2300000004</v>
      </c>
      <c r="T40" s="13">
        <f>Q40-M40</f>
        <v>-644672.76999999955</v>
      </c>
      <c r="U40" s="13">
        <f>R40-N40</f>
        <v>0</v>
      </c>
      <c r="V40" s="13">
        <f>S40-P40</f>
        <v>-644672.76999999955</v>
      </c>
      <c r="W40" s="69"/>
      <c r="X40" s="68"/>
      <c r="Y40" s="68"/>
      <c r="Z40" s="68"/>
    </row>
    <row r="41" spans="1:26" ht="19.5" customHeight="1" x14ac:dyDescent="0.25">
      <c r="A41" s="14"/>
      <c r="B41" s="142" t="s">
        <v>14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4"/>
      <c r="M41" s="13">
        <f t="shared" ref="M41:T41" si="0">M40</f>
        <v>5391180</v>
      </c>
      <c r="N41" s="13">
        <f>N40</f>
        <v>0</v>
      </c>
      <c r="O41" s="13"/>
      <c r="P41" s="13">
        <f t="shared" si="0"/>
        <v>5391180</v>
      </c>
      <c r="Q41" s="13">
        <f t="shared" si="0"/>
        <v>4746507.2300000004</v>
      </c>
      <c r="R41" s="13">
        <f>R40</f>
        <v>0</v>
      </c>
      <c r="S41" s="13">
        <f t="shared" si="0"/>
        <v>4746507.2300000004</v>
      </c>
      <c r="T41" s="13">
        <f t="shared" si="0"/>
        <v>-644672.76999999955</v>
      </c>
      <c r="U41" s="13">
        <f>U40</f>
        <v>0</v>
      </c>
      <c r="V41" s="13">
        <f>S41-P41</f>
        <v>-644672.76999999955</v>
      </c>
      <c r="W41" s="68"/>
      <c r="X41" s="72">
        <f>S41/P41*100</f>
        <v>88.042084107746362</v>
      </c>
      <c r="Y41" s="68"/>
      <c r="Z41" s="68"/>
    </row>
    <row r="42" spans="1:26" ht="19.5" customHeight="1" x14ac:dyDescent="0.25">
      <c r="A42" s="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8"/>
      <c r="X42" s="68"/>
      <c r="Y42" s="68"/>
      <c r="Z42" s="68"/>
    </row>
    <row r="43" spans="1:26" ht="19.5" customHeight="1" x14ac:dyDescent="0.25">
      <c r="A43" s="74" t="s">
        <v>71</v>
      </c>
      <c r="B43" s="7"/>
      <c r="C43" s="75"/>
      <c r="D43" s="75"/>
      <c r="E43" s="75"/>
      <c r="F43" s="75"/>
      <c r="G43" s="75"/>
      <c r="H43" s="75"/>
      <c r="I43" s="76"/>
      <c r="J43" s="76"/>
      <c r="K43" s="76"/>
      <c r="L43" s="76"/>
      <c r="M43" s="76"/>
      <c r="N43" s="76"/>
      <c r="O43" s="76"/>
      <c r="P43" s="76"/>
      <c r="Q43" s="65"/>
      <c r="R43" s="65"/>
      <c r="S43" s="65"/>
      <c r="T43" s="65"/>
      <c r="U43" s="65"/>
      <c r="V43" s="65"/>
      <c r="W43" s="68"/>
      <c r="X43" s="68"/>
      <c r="Y43" s="68"/>
      <c r="Z43" s="68"/>
    </row>
    <row r="44" spans="1:26" ht="8.25" customHeight="1" x14ac:dyDescent="0.25">
      <c r="B44" s="7"/>
      <c r="C44" s="75"/>
      <c r="D44" s="75"/>
      <c r="E44" s="75"/>
      <c r="F44" s="75"/>
      <c r="G44" s="75"/>
      <c r="H44" s="75"/>
      <c r="I44" s="76"/>
      <c r="J44" s="76"/>
      <c r="K44" s="76"/>
      <c r="L44" s="76"/>
      <c r="M44" s="76"/>
      <c r="N44" s="76"/>
      <c r="O44" s="76"/>
      <c r="P44" s="76"/>
      <c r="Q44" s="65"/>
      <c r="R44" s="65"/>
      <c r="S44" s="65"/>
      <c r="T44" s="65"/>
      <c r="U44" s="65"/>
      <c r="V44" s="65"/>
      <c r="W44" s="68"/>
      <c r="X44" s="68"/>
      <c r="Y44" s="68"/>
      <c r="Z44" s="68"/>
    </row>
    <row r="45" spans="1:26" ht="19.5" customHeight="1" x14ac:dyDescent="0.25">
      <c r="B45" s="77" t="s">
        <v>15</v>
      </c>
      <c r="C45" s="146" t="s">
        <v>72</v>
      </c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65"/>
      <c r="W45" s="68"/>
      <c r="X45" s="68"/>
      <c r="Y45" s="68"/>
      <c r="Z45" s="68"/>
    </row>
    <row r="46" spans="1:26" ht="19.5" customHeight="1" x14ac:dyDescent="0.25">
      <c r="B46" s="77">
        <v>1</v>
      </c>
      <c r="C46" s="146">
        <v>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65"/>
      <c r="W46" s="68"/>
      <c r="X46" s="68"/>
      <c r="Y46" s="68"/>
      <c r="Z46" s="68"/>
    </row>
    <row r="47" spans="1:26" ht="37.5" customHeight="1" x14ac:dyDescent="0.25">
      <c r="B47" s="10">
        <v>1</v>
      </c>
      <c r="C47" s="133" t="s">
        <v>139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5"/>
      <c r="V47" s="65"/>
      <c r="W47" s="68"/>
      <c r="X47" s="68"/>
      <c r="Y47" s="68"/>
      <c r="Z47" s="68"/>
    </row>
    <row r="48" spans="1:26" ht="15" customHeight="1" x14ac:dyDescent="0.25">
      <c r="A48" s="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8"/>
      <c r="X48" s="68"/>
      <c r="Y48" s="68"/>
      <c r="Z48" s="68"/>
    </row>
    <row r="49" spans="1:26" ht="15.75" x14ac:dyDescent="0.25">
      <c r="A49" s="24" t="s">
        <v>40</v>
      </c>
      <c r="B49" s="3" t="s">
        <v>47</v>
      </c>
      <c r="W49" s="68"/>
      <c r="X49" s="68"/>
      <c r="Y49" s="68"/>
      <c r="Z49" s="68"/>
    </row>
    <row r="50" spans="1:26" ht="15.75" x14ac:dyDescent="0.25">
      <c r="B50" s="3"/>
      <c r="V50" s="4" t="s">
        <v>35</v>
      </c>
      <c r="W50" s="68"/>
      <c r="X50" s="68"/>
      <c r="Y50" s="68"/>
      <c r="Z50" s="68"/>
    </row>
    <row r="51" spans="1:26" ht="30.75" customHeight="1" x14ac:dyDescent="0.25">
      <c r="A51" s="127" t="s">
        <v>15</v>
      </c>
      <c r="B51" s="127" t="s">
        <v>17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14" t="s">
        <v>11</v>
      </c>
      <c r="N51" s="115"/>
      <c r="O51" s="115"/>
      <c r="P51" s="116"/>
      <c r="Q51" s="114" t="s">
        <v>45</v>
      </c>
      <c r="R51" s="115"/>
      <c r="S51" s="116"/>
      <c r="T51" s="114" t="s">
        <v>12</v>
      </c>
      <c r="U51" s="115"/>
      <c r="V51" s="116"/>
      <c r="W51" s="68"/>
      <c r="X51" s="68"/>
      <c r="Y51" s="68"/>
      <c r="Z51" s="68"/>
    </row>
    <row r="52" spans="1:26" ht="33" customHeight="1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6" t="s">
        <v>8</v>
      </c>
      <c r="N52" s="6" t="s">
        <v>9</v>
      </c>
      <c r="O52" s="6"/>
      <c r="P52" s="6" t="s">
        <v>10</v>
      </c>
      <c r="Q52" s="6" t="s">
        <v>8</v>
      </c>
      <c r="R52" s="12" t="s">
        <v>9</v>
      </c>
      <c r="S52" s="6" t="s">
        <v>10</v>
      </c>
      <c r="T52" s="6" t="s">
        <v>8</v>
      </c>
      <c r="U52" s="6" t="s">
        <v>9</v>
      </c>
      <c r="V52" s="6" t="s">
        <v>10</v>
      </c>
    </row>
    <row r="53" spans="1:26" ht="18" customHeight="1" x14ac:dyDescent="0.25">
      <c r="A53" s="10">
        <v>1</v>
      </c>
      <c r="B53" s="127">
        <v>2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6">
        <v>3</v>
      </c>
      <c r="N53" s="6">
        <v>4</v>
      </c>
      <c r="O53" s="6"/>
      <c r="P53" s="6">
        <v>5</v>
      </c>
      <c r="Q53" s="6">
        <v>6</v>
      </c>
      <c r="R53" s="12">
        <v>7</v>
      </c>
      <c r="S53" s="12">
        <v>8</v>
      </c>
      <c r="T53" s="6">
        <v>9</v>
      </c>
      <c r="U53" s="6">
        <v>10</v>
      </c>
      <c r="V53" s="6">
        <v>11</v>
      </c>
    </row>
    <row r="54" spans="1:26" ht="69" customHeight="1" x14ac:dyDescent="0.25">
      <c r="A54" s="14"/>
      <c r="B54" s="151" t="s">
        <v>63</v>
      </c>
      <c r="C54" s="152"/>
      <c r="D54" s="152"/>
      <c r="E54" s="152"/>
      <c r="F54" s="152"/>
      <c r="G54" s="152"/>
      <c r="H54" s="152"/>
      <c r="I54" s="152"/>
      <c r="J54" s="152"/>
      <c r="K54" s="152"/>
      <c r="L54" s="153"/>
      <c r="M54" s="55">
        <f>M40</f>
        <v>5391180</v>
      </c>
      <c r="N54" s="92">
        <v>0</v>
      </c>
      <c r="O54" s="92"/>
      <c r="P54" s="92">
        <f>N54+M54</f>
        <v>5391180</v>
      </c>
      <c r="Q54" s="92">
        <f>Q65</f>
        <v>4746507.2300000004</v>
      </c>
      <c r="R54" s="92">
        <v>0</v>
      </c>
      <c r="S54" s="92">
        <f>Q54+R54</f>
        <v>4746507.2300000004</v>
      </c>
      <c r="T54" s="92">
        <f>Q54-M54</f>
        <v>-644672.76999999955</v>
      </c>
      <c r="U54" s="92">
        <f>R54-N54</f>
        <v>0</v>
      </c>
      <c r="V54" s="92">
        <f>S54-P54</f>
        <v>-644672.76999999955</v>
      </c>
    </row>
    <row r="55" spans="1:26" s="17" customFormat="1" ht="21.75" customHeight="1" x14ac:dyDescent="0.2">
      <c r="A55" s="46"/>
      <c r="B55" s="147" t="s">
        <v>14</v>
      </c>
      <c r="C55" s="148"/>
      <c r="D55" s="148"/>
      <c r="E55" s="148"/>
      <c r="F55" s="148"/>
      <c r="G55" s="148"/>
      <c r="H55" s="148"/>
      <c r="I55" s="148"/>
      <c r="J55" s="148"/>
      <c r="K55" s="148"/>
      <c r="L55" s="149"/>
      <c r="M55" s="55">
        <f>M54</f>
        <v>5391180</v>
      </c>
      <c r="N55" s="92">
        <f>N54</f>
        <v>0</v>
      </c>
      <c r="O55" s="92"/>
      <c r="P55" s="92">
        <f>SUM(P54:P54)</f>
        <v>5391180</v>
      </c>
      <c r="Q55" s="92">
        <f>Q54</f>
        <v>4746507.2300000004</v>
      </c>
      <c r="R55" s="92">
        <f>R54</f>
        <v>0</v>
      </c>
      <c r="S55" s="92">
        <f>SUM(S54:S54)</f>
        <v>4746507.2300000004</v>
      </c>
      <c r="T55" s="92">
        <f>Q55-M55</f>
        <v>-644672.76999999955</v>
      </c>
      <c r="U55" s="92">
        <f>U54</f>
        <v>0</v>
      </c>
      <c r="V55" s="92">
        <f>S55-P55</f>
        <v>-644672.76999999955</v>
      </c>
    </row>
    <row r="57" spans="1:26" ht="15.75" x14ac:dyDescent="0.25">
      <c r="A57" s="47" t="s">
        <v>48</v>
      </c>
      <c r="B57" s="48" t="s">
        <v>49</v>
      </c>
    </row>
    <row r="58" spans="1:26" ht="15.75" x14ac:dyDescent="0.25">
      <c r="A58" s="150" t="s">
        <v>70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</row>
    <row r="59" spans="1:26" ht="12" customHeight="1" x14ac:dyDescent="0.25">
      <c r="B59" s="3"/>
    </row>
    <row r="60" spans="1:26" ht="45.75" customHeight="1" x14ac:dyDescent="0.25">
      <c r="A60" s="127" t="s">
        <v>15</v>
      </c>
      <c r="B60" s="136" t="s">
        <v>20</v>
      </c>
      <c r="C60" s="137"/>
      <c r="D60" s="137"/>
      <c r="E60" s="137"/>
      <c r="F60" s="137"/>
      <c r="G60" s="137"/>
      <c r="H60" s="137"/>
      <c r="I60" s="137"/>
      <c r="J60" s="138"/>
      <c r="K60" s="127" t="s">
        <v>18</v>
      </c>
      <c r="L60" s="128" t="s">
        <v>19</v>
      </c>
      <c r="M60" s="127" t="s">
        <v>11</v>
      </c>
      <c r="N60" s="127"/>
      <c r="O60" s="127"/>
      <c r="P60" s="127"/>
      <c r="Q60" s="114" t="s">
        <v>50</v>
      </c>
      <c r="R60" s="115"/>
      <c r="S60" s="116"/>
      <c r="T60" s="127" t="s">
        <v>12</v>
      </c>
      <c r="U60" s="127"/>
      <c r="V60" s="127"/>
    </row>
    <row r="61" spans="1:26" ht="36" customHeight="1" x14ac:dyDescent="0.25">
      <c r="A61" s="127"/>
      <c r="B61" s="139"/>
      <c r="C61" s="140"/>
      <c r="D61" s="140"/>
      <c r="E61" s="140"/>
      <c r="F61" s="140"/>
      <c r="G61" s="140"/>
      <c r="H61" s="140"/>
      <c r="I61" s="140"/>
      <c r="J61" s="141"/>
      <c r="K61" s="127"/>
      <c r="L61" s="129"/>
      <c r="M61" s="6" t="s">
        <v>8</v>
      </c>
      <c r="N61" s="6" t="s">
        <v>9</v>
      </c>
      <c r="O61" s="6"/>
      <c r="P61" s="6" t="s">
        <v>10</v>
      </c>
      <c r="Q61" s="6" t="s">
        <v>8</v>
      </c>
      <c r="R61" s="6" t="s">
        <v>9</v>
      </c>
      <c r="S61" s="6" t="s">
        <v>10</v>
      </c>
      <c r="T61" s="6" t="s">
        <v>8</v>
      </c>
      <c r="U61" s="6" t="s">
        <v>9</v>
      </c>
      <c r="V61" s="6" t="s">
        <v>10</v>
      </c>
    </row>
    <row r="62" spans="1:26" ht="15.75" customHeight="1" x14ac:dyDescent="0.25">
      <c r="A62" s="6">
        <v>1</v>
      </c>
      <c r="B62" s="114">
        <v>2</v>
      </c>
      <c r="C62" s="115"/>
      <c r="D62" s="115"/>
      <c r="E62" s="115"/>
      <c r="F62" s="115"/>
      <c r="G62" s="115"/>
      <c r="H62" s="115"/>
      <c r="I62" s="115"/>
      <c r="J62" s="116"/>
      <c r="K62" s="6">
        <v>3</v>
      </c>
      <c r="L62" s="25">
        <v>4</v>
      </c>
      <c r="M62" s="6">
        <v>5</v>
      </c>
      <c r="N62" s="6">
        <v>6</v>
      </c>
      <c r="O62" s="6"/>
      <c r="P62" s="6">
        <v>7</v>
      </c>
      <c r="Q62" s="6">
        <v>8</v>
      </c>
      <c r="R62" s="6">
        <v>9</v>
      </c>
      <c r="S62" s="6">
        <v>10</v>
      </c>
      <c r="T62" s="6">
        <v>11</v>
      </c>
      <c r="U62" s="6">
        <v>12</v>
      </c>
      <c r="V62" s="6">
        <v>13</v>
      </c>
    </row>
    <row r="63" spans="1:26" ht="21" customHeight="1" x14ac:dyDescent="0.25">
      <c r="A63" s="14"/>
      <c r="B63" s="124" t="s">
        <v>66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6"/>
      <c r="Q63" s="14"/>
      <c r="R63" s="14"/>
      <c r="S63" s="14"/>
      <c r="T63" s="14"/>
      <c r="U63" s="14"/>
      <c r="V63" s="14"/>
    </row>
    <row r="64" spans="1:26" ht="21.75" customHeight="1" x14ac:dyDescent="0.25">
      <c r="A64" s="21"/>
      <c r="B64" s="101" t="s">
        <v>23</v>
      </c>
      <c r="C64" s="101"/>
      <c r="D64" s="101"/>
      <c r="E64" s="101"/>
      <c r="F64" s="101"/>
      <c r="G64" s="101"/>
      <c r="H64" s="101"/>
      <c r="I64" s="101"/>
      <c r="J64" s="101"/>
      <c r="K64" s="16"/>
      <c r="L64" s="16"/>
      <c r="M64" s="14"/>
      <c r="N64" s="14"/>
      <c r="O64" s="14"/>
      <c r="P64" s="14"/>
      <c r="Q64" s="62"/>
      <c r="R64" s="14"/>
      <c r="S64" s="14"/>
      <c r="T64" s="14"/>
      <c r="U64" s="14"/>
      <c r="V64" s="14"/>
    </row>
    <row r="65" spans="1:28" ht="62.25" customHeight="1" x14ac:dyDescent="0.25">
      <c r="A65" s="56">
        <v>1</v>
      </c>
      <c r="B65" s="151" t="s">
        <v>56</v>
      </c>
      <c r="C65" s="152"/>
      <c r="D65" s="152"/>
      <c r="E65" s="152"/>
      <c r="F65" s="152"/>
      <c r="G65" s="152"/>
      <c r="H65" s="152"/>
      <c r="I65" s="152"/>
      <c r="J65" s="153"/>
      <c r="K65" s="22" t="s">
        <v>127</v>
      </c>
      <c r="L65" s="91" t="s">
        <v>137</v>
      </c>
      <c r="M65" s="53">
        <f>SUM(M66:M79)</f>
        <v>5391180</v>
      </c>
      <c r="N65" s="54"/>
      <c r="O65" s="54"/>
      <c r="P65" s="55">
        <f>M65</f>
        <v>5391180</v>
      </c>
      <c r="Q65" s="53">
        <f>SUM(Q66:Q79)</f>
        <v>4746507.2300000004</v>
      </c>
      <c r="R65" s="63"/>
      <c r="S65" s="55">
        <f t="shared" ref="S65:S70" si="1">Q65</f>
        <v>4746507.2300000004</v>
      </c>
      <c r="T65" s="55">
        <f t="shared" ref="T65:T79" si="2">Q65-M65</f>
        <v>-644672.76999999955</v>
      </c>
      <c r="U65" s="55"/>
      <c r="V65" s="55">
        <f t="shared" ref="V65:V70" si="3">T65</f>
        <v>-644672.76999999955</v>
      </c>
      <c r="X65" s="70">
        <f>Q65/M65*100</f>
        <v>88.042084107746362</v>
      </c>
    </row>
    <row r="66" spans="1:28" ht="53.25" customHeight="1" x14ac:dyDescent="0.25">
      <c r="A66" s="56">
        <f>A65+1</f>
        <v>2</v>
      </c>
      <c r="B66" s="111" t="s">
        <v>57</v>
      </c>
      <c r="C66" s="112"/>
      <c r="D66" s="112"/>
      <c r="E66" s="112"/>
      <c r="F66" s="112"/>
      <c r="G66" s="112"/>
      <c r="H66" s="112"/>
      <c r="I66" s="112"/>
      <c r="J66" s="113"/>
      <c r="K66" s="22" t="s">
        <v>127</v>
      </c>
      <c r="L66" s="22" t="s">
        <v>74</v>
      </c>
      <c r="M66" s="53">
        <f>1063040</f>
        <v>1063040</v>
      </c>
      <c r="N66" s="54"/>
      <c r="O66" s="54"/>
      <c r="P66" s="55">
        <f>M66</f>
        <v>1063040</v>
      </c>
      <c r="Q66" s="53">
        <f>941245.83</f>
        <v>941245.83</v>
      </c>
      <c r="R66" s="63"/>
      <c r="S66" s="55">
        <f t="shared" si="1"/>
        <v>941245.83</v>
      </c>
      <c r="T66" s="55">
        <f t="shared" si="2"/>
        <v>-121794.17000000004</v>
      </c>
      <c r="U66" s="55"/>
      <c r="V66" s="55">
        <f t="shared" si="3"/>
        <v>-121794.17000000004</v>
      </c>
    </row>
    <row r="67" spans="1:28" ht="18.75" customHeight="1" x14ac:dyDescent="0.25">
      <c r="A67" s="56">
        <f t="shared" ref="A67:A79" si="4">A66+1</f>
        <v>3</v>
      </c>
      <c r="B67" s="111" t="s">
        <v>73</v>
      </c>
      <c r="C67" s="112"/>
      <c r="D67" s="112"/>
      <c r="E67" s="112"/>
      <c r="F67" s="112"/>
      <c r="G67" s="112"/>
      <c r="H67" s="112"/>
      <c r="I67" s="112"/>
      <c r="J67" s="113"/>
      <c r="K67" s="22" t="s">
        <v>127</v>
      </c>
      <c r="L67" s="123" t="s">
        <v>87</v>
      </c>
      <c r="M67" s="53">
        <f>136960-17000-72000</f>
        <v>47960</v>
      </c>
      <c r="N67" s="54"/>
      <c r="O67" s="54"/>
      <c r="P67" s="55">
        <f t="shared" ref="P67:P79" si="5">M67</f>
        <v>47960</v>
      </c>
      <c r="Q67" s="53">
        <v>0</v>
      </c>
      <c r="R67" s="63"/>
      <c r="S67" s="55">
        <f t="shared" si="1"/>
        <v>0</v>
      </c>
      <c r="T67" s="55">
        <f t="shared" si="2"/>
        <v>-47960</v>
      </c>
      <c r="U67" s="55"/>
      <c r="V67" s="55">
        <f t="shared" si="3"/>
        <v>-47960</v>
      </c>
    </row>
    <row r="68" spans="1:28" ht="18.95" customHeight="1" x14ac:dyDescent="0.25">
      <c r="A68" s="56">
        <f t="shared" si="4"/>
        <v>4</v>
      </c>
      <c r="B68" s="111" t="s">
        <v>75</v>
      </c>
      <c r="C68" s="112"/>
      <c r="D68" s="112"/>
      <c r="E68" s="112"/>
      <c r="F68" s="112"/>
      <c r="G68" s="112"/>
      <c r="H68" s="112"/>
      <c r="I68" s="112"/>
      <c r="J68" s="113"/>
      <c r="K68" s="22" t="s">
        <v>127</v>
      </c>
      <c r="L68" s="123"/>
      <c r="M68" s="63">
        <v>17000</v>
      </c>
      <c r="N68" s="54"/>
      <c r="O68" s="81"/>
      <c r="P68" s="55">
        <f t="shared" si="5"/>
        <v>17000</v>
      </c>
      <c r="Q68" s="53">
        <v>0</v>
      </c>
      <c r="R68" s="63"/>
      <c r="S68" s="55">
        <f t="shared" si="1"/>
        <v>0</v>
      </c>
      <c r="T68" s="55">
        <f t="shared" si="2"/>
        <v>-17000</v>
      </c>
      <c r="U68" s="55"/>
      <c r="V68" s="55">
        <f t="shared" si="3"/>
        <v>-17000</v>
      </c>
    </row>
    <row r="69" spans="1:28" ht="18.95" customHeight="1" x14ac:dyDescent="0.25">
      <c r="A69" s="56">
        <f t="shared" si="4"/>
        <v>5</v>
      </c>
      <c r="B69" s="102" t="s">
        <v>76</v>
      </c>
      <c r="C69" s="102"/>
      <c r="D69" s="102"/>
      <c r="E69" s="102"/>
      <c r="F69" s="102"/>
      <c r="G69" s="102"/>
      <c r="H69" s="102"/>
      <c r="I69" s="102"/>
      <c r="J69" s="102"/>
      <c r="K69" s="22" t="s">
        <v>127</v>
      </c>
      <c r="L69" s="123"/>
      <c r="M69" s="63">
        <v>72000</v>
      </c>
      <c r="N69" s="54"/>
      <c r="O69" s="81"/>
      <c r="P69" s="55">
        <f t="shared" si="5"/>
        <v>72000</v>
      </c>
      <c r="Q69" s="53">
        <v>72000</v>
      </c>
      <c r="R69" s="63"/>
      <c r="S69" s="55">
        <f t="shared" si="1"/>
        <v>72000</v>
      </c>
      <c r="T69" s="55">
        <f t="shared" si="2"/>
        <v>0</v>
      </c>
      <c r="U69" s="55"/>
      <c r="V69" s="55">
        <f t="shared" si="3"/>
        <v>0</v>
      </c>
    </row>
    <row r="70" spans="1:28" ht="18.95" customHeight="1" x14ac:dyDescent="0.25">
      <c r="A70" s="56">
        <f t="shared" si="4"/>
        <v>6</v>
      </c>
      <c r="B70" s="102" t="s">
        <v>77</v>
      </c>
      <c r="C70" s="102"/>
      <c r="D70" s="102"/>
      <c r="E70" s="102"/>
      <c r="F70" s="102"/>
      <c r="G70" s="102"/>
      <c r="H70" s="102"/>
      <c r="I70" s="102"/>
      <c r="J70" s="102"/>
      <c r="K70" s="22" t="s">
        <v>127</v>
      </c>
      <c r="L70" s="123" t="s">
        <v>88</v>
      </c>
      <c r="M70" s="63">
        <v>4000</v>
      </c>
      <c r="N70" s="54"/>
      <c r="O70" s="81"/>
      <c r="P70" s="55">
        <f t="shared" si="5"/>
        <v>4000</v>
      </c>
      <c r="Q70" s="63">
        <v>3100</v>
      </c>
      <c r="R70" s="63"/>
      <c r="S70" s="55">
        <f t="shared" si="1"/>
        <v>3100</v>
      </c>
      <c r="T70" s="55">
        <f t="shared" si="2"/>
        <v>-900</v>
      </c>
      <c r="U70" s="55"/>
      <c r="V70" s="64">
        <f t="shared" si="3"/>
        <v>-900</v>
      </c>
      <c r="W70" s="7"/>
      <c r="X70" s="7"/>
      <c r="Y70" s="7"/>
      <c r="Z70" s="7"/>
      <c r="AA70" s="7"/>
      <c r="AB70" s="7"/>
    </row>
    <row r="71" spans="1:28" ht="18.95" customHeight="1" x14ac:dyDescent="0.25">
      <c r="A71" s="56">
        <f t="shared" si="4"/>
        <v>7</v>
      </c>
      <c r="B71" s="102" t="s">
        <v>78</v>
      </c>
      <c r="C71" s="102"/>
      <c r="D71" s="102"/>
      <c r="E71" s="102"/>
      <c r="F71" s="102"/>
      <c r="G71" s="102"/>
      <c r="H71" s="102"/>
      <c r="I71" s="102"/>
      <c r="J71" s="102"/>
      <c r="K71" s="22" t="s">
        <v>127</v>
      </c>
      <c r="L71" s="123"/>
      <c r="M71" s="63">
        <v>38430</v>
      </c>
      <c r="N71" s="54"/>
      <c r="O71" s="79"/>
      <c r="P71" s="55">
        <f t="shared" si="5"/>
        <v>38430</v>
      </c>
      <c r="Q71" s="63">
        <v>35065</v>
      </c>
      <c r="R71" s="63"/>
      <c r="S71" s="55">
        <f t="shared" ref="S71:S79" si="6">Q71</f>
        <v>35065</v>
      </c>
      <c r="T71" s="55">
        <f t="shared" si="2"/>
        <v>-3365</v>
      </c>
      <c r="U71" s="80"/>
      <c r="V71" s="64">
        <f t="shared" ref="V71:V79" si="7">T71</f>
        <v>-3365</v>
      </c>
      <c r="W71" s="7"/>
      <c r="Y71" s="7"/>
      <c r="Z71" s="7"/>
      <c r="AA71" s="7"/>
      <c r="AB71" s="7"/>
    </row>
    <row r="72" spans="1:28" ht="18.95" customHeight="1" x14ac:dyDescent="0.25">
      <c r="A72" s="56">
        <f t="shared" si="4"/>
        <v>8</v>
      </c>
      <c r="B72" s="102" t="s">
        <v>79</v>
      </c>
      <c r="C72" s="102"/>
      <c r="D72" s="102"/>
      <c r="E72" s="102"/>
      <c r="F72" s="102"/>
      <c r="G72" s="102"/>
      <c r="H72" s="102"/>
      <c r="I72" s="102"/>
      <c r="J72" s="102"/>
      <c r="K72" s="22" t="s">
        <v>127</v>
      </c>
      <c r="L72" s="123" t="s">
        <v>88</v>
      </c>
      <c r="M72" s="63">
        <v>60000</v>
      </c>
      <c r="N72" s="54"/>
      <c r="O72" s="79"/>
      <c r="P72" s="55">
        <f t="shared" si="5"/>
        <v>60000</v>
      </c>
      <c r="Q72" s="63">
        <v>44400</v>
      </c>
      <c r="R72" s="63"/>
      <c r="S72" s="55">
        <f t="shared" si="6"/>
        <v>44400</v>
      </c>
      <c r="T72" s="55">
        <f t="shared" si="2"/>
        <v>-15600</v>
      </c>
      <c r="U72" s="80"/>
      <c r="V72" s="64">
        <f t="shared" si="7"/>
        <v>-15600</v>
      </c>
      <c r="W72" s="7"/>
      <c r="Y72" s="7"/>
      <c r="Z72" s="7"/>
      <c r="AA72" s="7"/>
      <c r="AB72" s="7"/>
    </row>
    <row r="73" spans="1:28" ht="18.95" customHeight="1" x14ac:dyDescent="0.25">
      <c r="A73" s="56">
        <f t="shared" si="4"/>
        <v>9</v>
      </c>
      <c r="B73" s="102" t="s">
        <v>80</v>
      </c>
      <c r="C73" s="102"/>
      <c r="D73" s="102"/>
      <c r="E73" s="102"/>
      <c r="F73" s="102"/>
      <c r="G73" s="102"/>
      <c r="H73" s="102"/>
      <c r="I73" s="102"/>
      <c r="J73" s="102"/>
      <c r="K73" s="22" t="s">
        <v>127</v>
      </c>
      <c r="L73" s="123"/>
      <c r="M73" s="63">
        <v>2572800</v>
      </c>
      <c r="N73" s="54"/>
      <c r="O73" s="79"/>
      <c r="P73" s="55">
        <f t="shared" si="5"/>
        <v>2572800</v>
      </c>
      <c r="Q73" s="63">
        <v>2313000</v>
      </c>
      <c r="R73" s="63"/>
      <c r="S73" s="55">
        <f t="shared" si="6"/>
        <v>2313000</v>
      </c>
      <c r="T73" s="55">
        <f t="shared" si="2"/>
        <v>-259800</v>
      </c>
      <c r="U73" s="80"/>
      <c r="V73" s="64">
        <f t="shared" si="7"/>
        <v>-259800</v>
      </c>
      <c r="W73" s="7"/>
      <c r="Y73" s="7"/>
      <c r="Z73" s="7"/>
      <c r="AA73" s="7"/>
      <c r="AB73" s="7"/>
    </row>
    <row r="74" spans="1:28" ht="18.95" customHeight="1" x14ac:dyDescent="0.25">
      <c r="A74" s="56">
        <f t="shared" si="4"/>
        <v>10</v>
      </c>
      <c r="B74" s="102" t="s">
        <v>81</v>
      </c>
      <c r="C74" s="102"/>
      <c r="D74" s="102"/>
      <c r="E74" s="102"/>
      <c r="F74" s="102"/>
      <c r="G74" s="102"/>
      <c r="H74" s="102"/>
      <c r="I74" s="102"/>
      <c r="J74" s="102"/>
      <c r="K74" s="22" t="s">
        <v>127</v>
      </c>
      <c r="L74" s="123" t="s">
        <v>88</v>
      </c>
      <c r="M74" s="63">
        <v>846000</v>
      </c>
      <c r="N74" s="54"/>
      <c r="O74" s="79"/>
      <c r="P74" s="55">
        <f t="shared" si="5"/>
        <v>846000</v>
      </c>
      <c r="Q74" s="63">
        <v>846000</v>
      </c>
      <c r="R74" s="63"/>
      <c r="S74" s="55">
        <f t="shared" si="6"/>
        <v>846000</v>
      </c>
      <c r="T74" s="55">
        <f t="shared" si="2"/>
        <v>0</v>
      </c>
      <c r="U74" s="80"/>
      <c r="V74" s="64">
        <f t="shared" si="7"/>
        <v>0</v>
      </c>
      <c r="W74" s="7"/>
      <c r="Y74" s="7"/>
      <c r="Z74" s="7"/>
      <c r="AA74" s="7"/>
      <c r="AB74" s="7"/>
    </row>
    <row r="75" spans="1:28" ht="18.95" customHeight="1" x14ac:dyDescent="0.25">
      <c r="A75" s="56">
        <f t="shared" si="4"/>
        <v>11</v>
      </c>
      <c r="B75" s="102" t="s">
        <v>82</v>
      </c>
      <c r="C75" s="102"/>
      <c r="D75" s="102"/>
      <c r="E75" s="102"/>
      <c r="F75" s="102"/>
      <c r="G75" s="102"/>
      <c r="H75" s="102"/>
      <c r="I75" s="102"/>
      <c r="J75" s="102"/>
      <c r="K75" s="22" t="s">
        <v>127</v>
      </c>
      <c r="L75" s="123"/>
      <c r="M75" s="63">
        <v>135000</v>
      </c>
      <c r="N75" s="54"/>
      <c r="O75" s="79"/>
      <c r="P75" s="55">
        <f t="shared" si="5"/>
        <v>135000</v>
      </c>
      <c r="Q75" s="63">
        <v>135000</v>
      </c>
      <c r="R75" s="63"/>
      <c r="S75" s="55">
        <f t="shared" si="6"/>
        <v>135000</v>
      </c>
      <c r="T75" s="55">
        <f t="shared" si="2"/>
        <v>0</v>
      </c>
      <c r="U75" s="80"/>
      <c r="V75" s="64">
        <f t="shared" si="7"/>
        <v>0</v>
      </c>
      <c r="W75" s="7"/>
      <c r="Y75" s="7"/>
      <c r="Z75" s="7"/>
      <c r="AA75" s="7"/>
      <c r="AB75" s="7"/>
    </row>
    <row r="76" spans="1:28" ht="18.95" customHeight="1" x14ac:dyDescent="0.25">
      <c r="A76" s="56">
        <f t="shared" si="4"/>
        <v>12</v>
      </c>
      <c r="B76" s="102" t="s">
        <v>83</v>
      </c>
      <c r="C76" s="102"/>
      <c r="D76" s="102"/>
      <c r="E76" s="102"/>
      <c r="F76" s="102"/>
      <c r="G76" s="102"/>
      <c r="H76" s="102"/>
      <c r="I76" s="102"/>
      <c r="J76" s="102"/>
      <c r="K76" s="22" t="s">
        <v>127</v>
      </c>
      <c r="L76" s="123" t="s">
        <v>88</v>
      </c>
      <c r="M76" s="63">
        <v>30000</v>
      </c>
      <c r="N76" s="54"/>
      <c r="O76" s="79"/>
      <c r="P76" s="55">
        <f t="shared" si="5"/>
        <v>30000</v>
      </c>
      <c r="Q76" s="63">
        <v>19922.400000000001</v>
      </c>
      <c r="R76" s="63"/>
      <c r="S76" s="55">
        <f t="shared" si="6"/>
        <v>19922.400000000001</v>
      </c>
      <c r="T76" s="55">
        <f t="shared" si="2"/>
        <v>-10077.599999999999</v>
      </c>
      <c r="U76" s="80"/>
      <c r="V76" s="64">
        <f t="shared" si="7"/>
        <v>-10077.599999999999</v>
      </c>
      <c r="W76" s="7"/>
      <c r="Y76" s="7"/>
      <c r="Z76" s="7"/>
      <c r="AA76" s="7"/>
      <c r="AB76" s="7"/>
    </row>
    <row r="77" spans="1:28" ht="18.95" customHeight="1" x14ac:dyDescent="0.25">
      <c r="A77" s="56">
        <f t="shared" si="4"/>
        <v>13</v>
      </c>
      <c r="B77" s="102" t="s">
        <v>84</v>
      </c>
      <c r="C77" s="102"/>
      <c r="D77" s="102"/>
      <c r="E77" s="102"/>
      <c r="F77" s="102"/>
      <c r="G77" s="102"/>
      <c r="H77" s="102"/>
      <c r="I77" s="102"/>
      <c r="J77" s="102"/>
      <c r="K77" s="22" t="s">
        <v>127</v>
      </c>
      <c r="L77" s="123"/>
      <c r="M77" s="63">
        <v>140000</v>
      </c>
      <c r="N77" s="54"/>
      <c r="O77" s="79"/>
      <c r="P77" s="55">
        <f t="shared" si="5"/>
        <v>140000</v>
      </c>
      <c r="Q77" s="63">
        <v>87024</v>
      </c>
      <c r="R77" s="63"/>
      <c r="S77" s="55">
        <f t="shared" si="6"/>
        <v>87024</v>
      </c>
      <c r="T77" s="55">
        <f t="shared" si="2"/>
        <v>-52976</v>
      </c>
      <c r="U77" s="80"/>
      <c r="V77" s="64">
        <f t="shared" si="7"/>
        <v>-52976</v>
      </c>
      <c r="W77" s="7"/>
      <c r="Y77" s="7"/>
      <c r="Z77" s="7"/>
      <c r="AA77" s="7"/>
      <c r="AB77" s="7"/>
    </row>
    <row r="78" spans="1:28" ht="18.95" customHeight="1" x14ac:dyDescent="0.25">
      <c r="A78" s="56">
        <f t="shared" si="4"/>
        <v>14</v>
      </c>
      <c r="B78" s="102" t="s">
        <v>85</v>
      </c>
      <c r="C78" s="102"/>
      <c r="D78" s="102"/>
      <c r="E78" s="102"/>
      <c r="F78" s="102"/>
      <c r="G78" s="102"/>
      <c r="H78" s="102"/>
      <c r="I78" s="102"/>
      <c r="J78" s="102"/>
      <c r="K78" s="22" t="s">
        <v>127</v>
      </c>
      <c r="L78" s="123" t="s">
        <v>88</v>
      </c>
      <c r="M78" s="63">
        <v>350000</v>
      </c>
      <c r="N78" s="54"/>
      <c r="O78" s="79"/>
      <c r="P78" s="55">
        <f t="shared" si="5"/>
        <v>350000</v>
      </c>
      <c r="Q78" s="63">
        <v>238680</v>
      </c>
      <c r="R78" s="63"/>
      <c r="S78" s="55">
        <f t="shared" si="6"/>
        <v>238680</v>
      </c>
      <c r="T78" s="55">
        <f t="shared" si="2"/>
        <v>-111320</v>
      </c>
      <c r="U78" s="80"/>
      <c r="V78" s="64">
        <f t="shared" si="7"/>
        <v>-111320</v>
      </c>
      <c r="W78" s="7"/>
      <c r="Y78" s="7"/>
      <c r="Z78" s="7"/>
      <c r="AA78" s="7"/>
      <c r="AB78" s="7"/>
    </row>
    <row r="79" spans="1:28" ht="18.95" customHeight="1" x14ac:dyDescent="0.25">
      <c r="A79" s="56">
        <f t="shared" si="4"/>
        <v>15</v>
      </c>
      <c r="B79" s="102" t="s">
        <v>86</v>
      </c>
      <c r="C79" s="102"/>
      <c r="D79" s="102"/>
      <c r="E79" s="102"/>
      <c r="F79" s="102"/>
      <c r="G79" s="102"/>
      <c r="H79" s="102"/>
      <c r="I79" s="102"/>
      <c r="J79" s="102"/>
      <c r="K79" s="22" t="s">
        <v>127</v>
      </c>
      <c r="L79" s="123"/>
      <c r="M79" s="63">
        <v>14950</v>
      </c>
      <c r="N79" s="54"/>
      <c r="O79" s="79"/>
      <c r="P79" s="55">
        <f t="shared" si="5"/>
        <v>14950</v>
      </c>
      <c r="Q79" s="63">
        <v>11070</v>
      </c>
      <c r="R79" s="63"/>
      <c r="S79" s="55">
        <f t="shared" si="6"/>
        <v>11070</v>
      </c>
      <c r="T79" s="55">
        <f t="shared" si="2"/>
        <v>-3880</v>
      </c>
      <c r="U79" s="55"/>
      <c r="V79" s="64">
        <f t="shared" si="7"/>
        <v>-3880</v>
      </c>
      <c r="W79" s="7"/>
      <c r="Y79" s="7"/>
      <c r="Z79" s="7"/>
      <c r="AA79" s="7"/>
      <c r="AB79" s="7"/>
    </row>
    <row r="80" spans="1:28" ht="18.95" customHeight="1" x14ac:dyDescent="0.25">
      <c r="A80" s="59"/>
      <c r="B80" s="104" t="s">
        <v>58</v>
      </c>
      <c r="C80" s="104"/>
      <c r="D80" s="104"/>
      <c r="E80" s="104"/>
      <c r="F80" s="104"/>
      <c r="G80" s="104"/>
      <c r="H80" s="104"/>
      <c r="I80" s="104"/>
      <c r="J80" s="104"/>
      <c r="K80" s="22"/>
      <c r="L80" s="22"/>
      <c r="M80" s="63"/>
      <c r="N80" s="54"/>
      <c r="O80" s="54"/>
      <c r="P80" s="54"/>
      <c r="Q80" s="54"/>
      <c r="R80" s="54"/>
      <c r="S80" s="54"/>
      <c r="T80" s="55"/>
      <c r="U80" s="55"/>
      <c r="V80" s="55"/>
      <c r="W80" s="7"/>
      <c r="X80" s="7"/>
      <c r="Y80" s="7"/>
      <c r="Z80" s="7"/>
      <c r="AA80" s="7"/>
      <c r="AB80" s="7"/>
    </row>
    <row r="81" spans="1:27" ht="35.25" customHeight="1" x14ac:dyDescent="0.25">
      <c r="A81" s="61">
        <v>1</v>
      </c>
      <c r="B81" s="103" t="s">
        <v>89</v>
      </c>
      <c r="C81" s="103"/>
      <c r="D81" s="103"/>
      <c r="E81" s="103"/>
      <c r="F81" s="103"/>
      <c r="G81" s="103"/>
      <c r="H81" s="103"/>
      <c r="I81" s="103"/>
      <c r="J81" s="103"/>
      <c r="K81" s="78" t="s">
        <v>104</v>
      </c>
      <c r="L81" s="22" t="s">
        <v>109</v>
      </c>
      <c r="M81" s="88">
        <f>400+9615</f>
        <v>10015</v>
      </c>
      <c r="N81" s="81"/>
      <c r="O81" s="54"/>
      <c r="P81" s="54">
        <f t="shared" ref="P81:P95" si="8">M81</f>
        <v>10015</v>
      </c>
      <c r="Q81" s="54">
        <v>9783</v>
      </c>
      <c r="R81" s="54"/>
      <c r="S81" s="54">
        <f>Q81</f>
        <v>9783</v>
      </c>
      <c r="T81" s="55">
        <f t="shared" ref="T81:T95" si="9">Q81-M81</f>
        <v>-232</v>
      </c>
      <c r="U81" s="55"/>
      <c r="V81" s="55">
        <f>T81</f>
        <v>-232</v>
      </c>
      <c r="X81" s="154"/>
      <c r="Y81" s="60"/>
    </row>
    <row r="82" spans="1:27" ht="31.5" customHeight="1" x14ac:dyDescent="0.25">
      <c r="A82" s="61">
        <f>A81+1</f>
        <v>2</v>
      </c>
      <c r="B82" s="103" t="s">
        <v>90</v>
      </c>
      <c r="C82" s="103"/>
      <c r="D82" s="103"/>
      <c r="E82" s="103"/>
      <c r="F82" s="103"/>
      <c r="G82" s="103"/>
      <c r="H82" s="103"/>
      <c r="I82" s="103"/>
      <c r="J82" s="103"/>
      <c r="K82" s="78" t="s">
        <v>104</v>
      </c>
      <c r="L82" s="22" t="s">
        <v>88</v>
      </c>
      <c r="M82" s="88">
        <f>740+8770</f>
        <v>9510</v>
      </c>
      <c r="N82" s="81"/>
      <c r="O82" s="54"/>
      <c r="P82" s="54">
        <f t="shared" si="8"/>
        <v>9510</v>
      </c>
      <c r="Q82" s="54">
        <v>9000</v>
      </c>
      <c r="R82" s="54"/>
      <c r="S82" s="54">
        <f>Q82</f>
        <v>9000</v>
      </c>
      <c r="T82" s="55">
        <f t="shared" si="9"/>
        <v>-510</v>
      </c>
      <c r="U82" s="55"/>
      <c r="V82" s="55">
        <f>T82</f>
        <v>-510</v>
      </c>
      <c r="X82" s="154"/>
      <c r="Y82" s="60"/>
    </row>
    <row r="83" spans="1:27" ht="18" customHeight="1" x14ac:dyDescent="0.25">
      <c r="A83" s="61">
        <f t="shared" ref="A83:A95" si="10">A82+1</f>
        <v>3</v>
      </c>
      <c r="B83" s="103" t="s">
        <v>91</v>
      </c>
      <c r="C83" s="103"/>
      <c r="D83" s="103"/>
      <c r="E83" s="103"/>
      <c r="F83" s="103"/>
      <c r="G83" s="103"/>
      <c r="H83" s="103"/>
      <c r="I83" s="103"/>
      <c r="J83" s="103"/>
      <c r="K83" s="78" t="s">
        <v>64</v>
      </c>
      <c r="L83" s="123" t="s">
        <v>110</v>
      </c>
      <c r="M83" s="88">
        <v>1751</v>
      </c>
      <c r="N83" s="81"/>
      <c r="O83" s="54"/>
      <c r="P83" s="54">
        <f t="shared" si="8"/>
        <v>1751</v>
      </c>
      <c r="Q83" s="54">
        <v>0</v>
      </c>
      <c r="R83" s="54"/>
      <c r="S83" s="54">
        <f>Q83</f>
        <v>0</v>
      </c>
      <c r="T83" s="55">
        <f t="shared" si="9"/>
        <v>-1751</v>
      </c>
      <c r="U83" s="55"/>
      <c r="V83" s="55">
        <f>T83</f>
        <v>-1751</v>
      </c>
      <c r="Y83" s="60"/>
      <c r="Z83" s="68"/>
      <c r="AA83" s="68"/>
    </row>
    <row r="84" spans="1:27" ht="18.95" customHeight="1" x14ac:dyDescent="0.25">
      <c r="A84" s="61">
        <f t="shared" si="10"/>
        <v>4</v>
      </c>
      <c r="B84" s="98" t="s">
        <v>92</v>
      </c>
      <c r="C84" s="98"/>
      <c r="D84" s="98"/>
      <c r="E84" s="98"/>
      <c r="F84" s="98"/>
      <c r="G84" s="98"/>
      <c r="H84" s="98"/>
      <c r="I84" s="98"/>
      <c r="J84" s="98"/>
      <c r="K84" s="78" t="s">
        <v>105</v>
      </c>
      <c r="L84" s="123"/>
      <c r="M84" s="88">
        <v>228</v>
      </c>
      <c r="N84" s="81"/>
      <c r="O84" s="54"/>
      <c r="P84" s="54">
        <f t="shared" si="8"/>
        <v>228</v>
      </c>
      <c r="Q84" s="54">
        <v>0</v>
      </c>
      <c r="R84" s="54"/>
      <c r="S84" s="54">
        <f>Q84</f>
        <v>0</v>
      </c>
      <c r="T84" s="55">
        <f t="shared" si="9"/>
        <v>-228</v>
      </c>
      <c r="U84" s="55"/>
      <c r="V84" s="55">
        <f>T84</f>
        <v>-228</v>
      </c>
      <c r="Y84" s="82"/>
      <c r="Z84" s="68"/>
      <c r="AA84" s="68"/>
    </row>
    <row r="85" spans="1:27" ht="18.95" customHeight="1" x14ac:dyDescent="0.25">
      <c r="A85" s="61">
        <f t="shared" si="10"/>
        <v>5</v>
      </c>
      <c r="B85" s="98" t="s">
        <v>93</v>
      </c>
      <c r="C85" s="98"/>
      <c r="D85" s="98"/>
      <c r="E85" s="98"/>
      <c r="F85" s="98"/>
      <c r="G85" s="98"/>
      <c r="H85" s="98"/>
      <c r="I85" s="98"/>
      <c r="J85" s="98"/>
      <c r="K85" s="78" t="s">
        <v>106</v>
      </c>
      <c r="L85" s="123"/>
      <c r="M85" s="88">
        <v>16</v>
      </c>
      <c r="N85" s="79"/>
      <c r="O85" s="79"/>
      <c r="P85" s="54">
        <f t="shared" si="8"/>
        <v>16</v>
      </c>
      <c r="Q85" s="54">
        <v>16</v>
      </c>
      <c r="R85" s="79"/>
      <c r="S85" s="54">
        <f t="shared" ref="S85:S95" si="11">Q85</f>
        <v>16</v>
      </c>
      <c r="T85" s="55">
        <f t="shared" si="9"/>
        <v>0</v>
      </c>
      <c r="U85" s="80"/>
      <c r="V85" s="55">
        <f t="shared" ref="V85:V95" si="12">T85</f>
        <v>0</v>
      </c>
      <c r="Y85" s="82"/>
      <c r="Z85" s="68"/>
      <c r="AA85" s="68"/>
    </row>
    <row r="86" spans="1:27" ht="18.95" customHeight="1" x14ac:dyDescent="0.25">
      <c r="A86" s="61">
        <f t="shared" si="10"/>
        <v>6</v>
      </c>
      <c r="B86" s="98" t="s">
        <v>94</v>
      </c>
      <c r="C86" s="98"/>
      <c r="D86" s="98"/>
      <c r="E86" s="98"/>
      <c r="F86" s="98"/>
      <c r="G86" s="98"/>
      <c r="H86" s="98"/>
      <c r="I86" s="98"/>
      <c r="J86" s="98"/>
      <c r="K86" s="78" t="s">
        <v>107</v>
      </c>
      <c r="L86" s="123"/>
      <c r="M86" s="88">
        <v>50</v>
      </c>
      <c r="N86" s="79"/>
      <c r="O86" s="79"/>
      <c r="P86" s="54">
        <f t="shared" si="8"/>
        <v>50</v>
      </c>
      <c r="Q86" s="54">
        <v>50</v>
      </c>
      <c r="R86" s="79"/>
      <c r="S86" s="54">
        <f t="shared" si="11"/>
        <v>50</v>
      </c>
      <c r="T86" s="55">
        <f t="shared" si="9"/>
        <v>0</v>
      </c>
      <c r="U86" s="80"/>
      <c r="V86" s="55">
        <f t="shared" si="12"/>
        <v>0</v>
      </c>
      <c r="Y86" s="82"/>
      <c r="Z86" s="68"/>
      <c r="AA86" s="68"/>
    </row>
    <row r="87" spans="1:27" ht="18.95" customHeight="1" x14ac:dyDescent="0.25">
      <c r="A87" s="61">
        <f t="shared" si="10"/>
        <v>7</v>
      </c>
      <c r="B87" s="98" t="s">
        <v>95</v>
      </c>
      <c r="C87" s="98"/>
      <c r="D87" s="98"/>
      <c r="E87" s="98"/>
      <c r="F87" s="98"/>
      <c r="G87" s="98"/>
      <c r="H87" s="98"/>
      <c r="I87" s="98"/>
      <c r="J87" s="98"/>
      <c r="K87" s="78" t="s">
        <v>107</v>
      </c>
      <c r="L87" s="123" t="s">
        <v>110</v>
      </c>
      <c r="M87" s="88">
        <v>210</v>
      </c>
      <c r="N87" s="79"/>
      <c r="O87" s="79"/>
      <c r="P87" s="54">
        <f t="shared" si="8"/>
        <v>210</v>
      </c>
      <c r="Q87" s="54">
        <v>210</v>
      </c>
      <c r="R87" s="79"/>
      <c r="S87" s="54">
        <f t="shared" si="11"/>
        <v>210</v>
      </c>
      <c r="T87" s="55">
        <f t="shared" si="9"/>
        <v>0</v>
      </c>
      <c r="U87" s="80"/>
      <c r="V87" s="55">
        <f t="shared" si="12"/>
        <v>0</v>
      </c>
      <c r="Y87" s="82"/>
      <c r="Z87" s="68"/>
      <c r="AA87" s="68"/>
    </row>
    <row r="88" spans="1:27" ht="33" customHeight="1" x14ac:dyDescent="0.25">
      <c r="A88" s="61">
        <f t="shared" si="10"/>
        <v>8</v>
      </c>
      <c r="B88" s="98" t="s">
        <v>96</v>
      </c>
      <c r="C88" s="98"/>
      <c r="D88" s="98"/>
      <c r="E88" s="98"/>
      <c r="F88" s="98"/>
      <c r="G88" s="98"/>
      <c r="H88" s="98"/>
      <c r="I88" s="98"/>
      <c r="J88" s="98"/>
      <c r="K88" s="78" t="s">
        <v>105</v>
      </c>
      <c r="L88" s="123"/>
      <c r="M88" s="88">
        <v>50000</v>
      </c>
      <c r="N88" s="79"/>
      <c r="O88" s="79"/>
      <c r="P88" s="54">
        <f t="shared" si="8"/>
        <v>50000</v>
      </c>
      <c r="Q88" s="54">
        <v>50000</v>
      </c>
      <c r="R88" s="79"/>
      <c r="S88" s="54">
        <f t="shared" si="11"/>
        <v>50000</v>
      </c>
      <c r="T88" s="55">
        <f t="shared" si="9"/>
        <v>0</v>
      </c>
      <c r="U88" s="80"/>
      <c r="V88" s="55">
        <f t="shared" si="12"/>
        <v>0</v>
      </c>
      <c r="Y88" s="82"/>
      <c r="Z88" s="68"/>
      <c r="AA88" s="68"/>
    </row>
    <row r="89" spans="1:27" ht="18.95" customHeight="1" x14ac:dyDescent="0.25">
      <c r="A89" s="61">
        <f t="shared" si="10"/>
        <v>9</v>
      </c>
      <c r="B89" s="98" t="s">
        <v>97</v>
      </c>
      <c r="C89" s="98"/>
      <c r="D89" s="98"/>
      <c r="E89" s="98"/>
      <c r="F89" s="98"/>
      <c r="G89" s="98"/>
      <c r="H89" s="98"/>
      <c r="I89" s="98"/>
      <c r="J89" s="98"/>
      <c r="K89" s="78" t="s">
        <v>64</v>
      </c>
      <c r="L89" s="123"/>
      <c r="M89" s="88">
        <v>9600</v>
      </c>
      <c r="N89" s="79"/>
      <c r="O89" s="79"/>
      <c r="P89" s="54">
        <f t="shared" si="8"/>
        <v>9600</v>
      </c>
      <c r="Q89" s="54">
        <v>9600</v>
      </c>
      <c r="R89" s="79"/>
      <c r="S89" s="54">
        <f t="shared" si="11"/>
        <v>9600</v>
      </c>
      <c r="T89" s="55">
        <f t="shared" si="9"/>
        <v>0</v>
      </c>
      <c r="U89" s="80"/>
      <c r="V89" s="55">
        <f t="shared" si="12"/>
        <v>0</v>
      </c>
      <c r="Y89" s="82"/>
      <c r="Z89" s="68"/>
      <c r="AA89" s="68"/>
    </row>
    <row r="90" spans="1:27" ht="18.95" customHeight="1" x14ac:dyDescent="0.25">
      <c r="A90" s="61">
        <f t="shared" si="10"/>
        <v>10</v>
      </c>
      <c r="B90" s="98" t="s">
        <v>98</v>
      </c>
      <c r="C90" s="98"/>
      <c r="D90" s="98"/>
      <c r="E90" s="98"/>
      <c r="F90" s="98"/>
      <c r="G90" s="98"/>
      <c r="H90" s="98"/>
      <c r="I90" s="98"/>
      <c r="J90" s="98"/>
      <c r="K90" s="78" t="s">
        <v>106</v>
      </c>
      <c r="L90" s="123"/>
      <c r="M90" s="88">
        <v>94</v>
      </c>
      <c r="N90" s="79"/>
      <c r="O90" s="79"/>
      <c r="P90" s="54">
        <f t="shared" si="8"/>
        <v>94</v>
      </c>
      <c r="Q90" s="54">
        <v>94</v>
      </c>
      <c r="R90" s="79"/>
      <c r="S90" s="54">
        <f t="shared" si="11"/>
        <v>94</v>
      </c>
      <c r="T90" s="55">
        <f t="shared" si="9"/>
        <v>0</v>
      </c>
      <c r="U90" s="80"/>
      <c r="V90" s="55">
        <f t="shared" si="12"/>
        <v>0</v>
      </c>
      <c r="Y90" s="82"/>
      <c r="Z90" s="68"/>
      <c r="AA90" s="68"/>
    </row>
    <row r="91" spans="1:27" ht="18.95" customHeight="1" x14ac:dyDescent="0.25">
      <c r="A91" s="61">
        <f t="shared" si="10"/>
        <v>11</v>
      </c>
      <c r="B91" s="98" t="s">
        <v>99</v>
      </c>
      <c r="C91" s="98"/>
      <c r="D91" s="98"/>
      <c r="E91" s="98"/>
      <c r="F91" s="98"/>
      <c r="G91" s="98"/>
      <c r="H91" s="98"/>
      <c r="I91" s="98"/>
      <c r="J91" s="98"/>
      <c r="K91" s="78" t="s">
        <v>106</v>
      </c>
      <c r="L91" s="123" t="s">
        <v>110</v>
      </c>
      <c r="M91" s="88">
        <v>15</v>
      </c>
      <c r="N91" s="79"/>
      <c r="O91" s="79"/>
      <c r="P91" s="54">
        <f t="shared" si="8"/>
        <v>15</v>
      </c>
      <c r="Q91" s="54">
        <v>15</v>
      </c>
      <c r="R91" s="79"/>
      <c r="S91" s="54">
        <f t="shared" si="11"/>
        <v>15</v>
      </c>
      <c r="T91" s="55">
        <f t="shared" si="9"/>
        <v>0</v>
      </c>
      <c r="U91" s="80"/>
      <c r="V91" s="55">
        <f t="shared" si="12"/>
        <v>0</v>
      </c>
      <c r="Y91" s="82"/>
      <c r="Z91" s="68"/>
      <c r="AA91" s="68"/>
    </row>
    <row r="92" spans="1:27" ht="18.95" customHeight="1" x14ac:dyDescent="0.25">
      <c r="A92" s="61">
        <f t="shared" si="10"/>
        <v>12</v>
      </c>
      <c r="B92" s="98" t="s">
        <v>100</v>
      </c>
      <c r="C92" s="98"/>
      <c r="D92" s="98"/>
      <c r="E92" s="98"/>
      <c r="F92" s="98"/>
      <c r="G92" s="98"/>
      <c r="H92" s="98"/>
      <c r="I92" s="98"/>
      <c r="J92" s="98"/>
      <c r="K92" s="78" t="s">
        <v>104</v>
      </c>
      <c r="L92" s="123"/>
      <c r="M92" s="88">
        <v>600</v>
      </c>
      <c r="N92" s="79"/>
      <c r="O92" s="79"/>
      <c r="P92" s="54">
        <f t="shared" si="8"/>
        <v>600</v>
      </c>
      <c r="Q92" s="54">
        <v>600</v>
      </c>
      <c r="R92" s="79"/>
      <c r="S92" s="54">
        <f t="shared" si="11"/>
        <v>600</v>
      </c>
      <c r="T92" s="55">
        <f t="shared" si="9"/>
        <v>0</v>
      </c>
      <c r="U92" s="80"/>
      <c r="V92" s="55">
        <f t="shared" si="12"/>
        <v>0</v>
      </c>
      <c r="Y92" s="82"/>
      <c r="Z92" s="68"/>
      <c r="AA92" s="68"/>
    </row>
    <row r="93" spans="1:27" ht="18.95" customHeight="1" x14ac:dyDescent="0.25">
      <c r="A93" s="61">
        <f t="shared" si="10"/>
        <v>13</v>
      </c>
      <c r="B93" s="98" t="s">
        <v>101</v>
      </c>
      <c r="C93" s="98"/>
      <c r="D93" s="98"/>
      <c r="E93" s="98"/>
      <c r="F93" s="98"/>
      <c r="G93" s="98"/>
      <c r="H93" s="98"/>
      <c r="I93" s="98"/>
      <c r="J93" s="98"/>
      <c r="K93" s="78" t="s">
        <v>104</v>
      </c>
      <c r="L93" s="123"/>
      <c r="M93" s="88">
        <v>1000</v>
      </c>
      <c r="N93" s="79"/>
      <c r="O93" s="79"/>
      <c r="P93" s="54">
        <f t="shared" si="8"/>
        <v>1000</v>
      </c>
      <c r="Q93" s="54">
        <v>1000</v>
      </c>
      <c r="R93" s="79"/>
      <c r="S93" s="54">
        <f t="shared" si="11"/>
        <v>1000</v>
      </c>
      <c r="T93" s="55">
        <f t="shared" si="9"/>
        <v>0</v>
      </c>
      <c r="U93" s="80"/>
      <c r="V93" s="55">
        <f t="shared" si="12"/>
        <v>0</v>
      </c>
      <c r="Y93" s="82"/>
      <c r="Z93" s="68"/>
      <c r="AA93" s="68"/>
    </row>
    <row r="94" spans="1:27" ht="18.95" customHeight="1" x14ac:dyDescent="0.25">
      <c r="A94" s="61">
        <f t="shared" si="10"/>
        <v>14</v>
      </c>
      <c r="B94" s="98" t="s">
        <v>102</v>
      </c>
      <c r="C94" s="98"/>
      <c r="D94" s="98"/>
      <c r="E94" s="98"/>
      <c r="F94" s="98"/>
      <c r="G94" s="98"/>
      <c r="H94" s="98"/>
      <c r="I94" s="98"/>
      <c r="J94" s="98"/>
      <c r="K94" s="78" t="s">
        <v>108</v>
      </c>
      <c r="L94" s="123"/>
      <c r="M94" s="88">
        <v>700</v>
      </c>
      <c r="N94" s="79"/>
      <c r="O94" s="79"/>
      <c r="P94" s="54">
        <f t="shared" si="8"/>
        <v>700</v>
      </c>
      <c r="Q94" s="54">
        <v>624</v>
      </c>
      <c r="R94" s="79"/>
      <c r="S94" s="54">
        <f t="shared" si="11"/>
        <v>624</v>
      </c>
      <c r="T94" s="55">
        <f t="shared" si="9"/>
        <v>-76</v>
      </c>
      <c r="U94" s="80"/>
      <c r="V94" s="55">
        <f t="shared" si="12"/>
        <v>-76</v>
      </c>
      <c r="Y94" s="82"/>
      <c r="Z94" s="68"/>
      <c r="AA94" s="68"/>
    </row>
    <row r="95" spans="1:27" ht="18.95" customHeight="1" x14ac:dyDescent="0.25">
      <c r="A95" s="61">
        <f t="shared" si="10"/>
        <v>15</v>
      </c>
      <c r="B95" s="98" t="s">
        <v>103</v>
      </c>
      <c r="C95" s="98"/>
      <c r="D95" s="98"/>
      <c r="E95" s="98"/>
      <c r="F95" s="98"/>
      <c r="G95" s="98"/>
      <c r="H95" s="98"/>
      <c r="I95" s="98"/>
      <c r="J95" s="98"/>
      <c r="K95" s="78" t="s">
        <v>107</v>
      </c>
      <c r="L95" s="123"/>
      <c r="M95" s="88">
        <v>100</v>
      </c>
      <c r="N95" s="79"/>
      <c r="O95" s="79"/>
      <c r="P95" s="54">
        <f t="shared" si="8"/>
        <v>100</v>
      </c>
      <c r="Q95" s="54">
        <v>100</v>
      </c>
      <c r="R95" s="79"/>
      <c r="S95" s="54">
        <f t="shared" si="11"/>
        <v>100</v>
      </c>
      <c r="T95" s="55">
        <f t="shared" si="9"/>
        <v>0</v>
      </c>
      <c r="U95" s="80"/>
      <c r="V95" s="55">
        <f t="shared" si="12"/>
        <v>0</v>
      </c>
      <c r="Y95" s="82"/>
      <c r="Z95" s="68"/>
      <c r="AA95" s="68"/>
    </row>
    <row r="96" spans="1:27" ht="21" customHeight="1" x14ac:dyDescent="0.25">
      <c r="A96" s="56"/>
      <c r="B96" s="101" t="s">
        <v>24</v>
      </c>
      <c r="C96" s="101"/>
      <c r="D96" s="101"/>
      <c r="E96" s="101"/>
      <c r="F96" s="101"/>
      <c r="G96" s="101"/>
      <c r="H96" s="101"/>
      <c r="I96" s="101"/>
      <c r="J96" s="101"/>
      <c r="K96" s="15"/>
      <c r="L96" s="15"/>
      <c r="M96" s="56"/>
      <c r="N96" s="56"/>
      <c r="O96" s="56"/>
      <c r="P96" s="56"/>
      <c r="Q96" s="56"/>
      <c r="R96" s="56"/>
      <c r="S96" s="56"/>
      <c r="T96" s="55"/>
      <c r="U96" s="56"/>
      <c r="V96" s="64"/>
      <c r="X96" s="68"/>
      <c r="Y96" s="69"/>
      <c r="Z96" s="68"/>
      <c r="AA96" s="68"/>
    </row>
    <row r="97" spans="1:27" ht="35.25" customHeight="1" x14ac:dyDescent="0.25">
      <c r="A97" s="56">
        <v>1</v>
      </c>
      <c r="B97" s="98" t="s">
        <v>111</v>
      </c>
      <c r="C97" s="98"/>
      <c r="D97" s="98"/>
      <c r="E97" s="98"/>
      <c r="F97" s="98"/>
      <c r="G97" s="98"/>
      <c r="H97" s="98"/>
      <c r="I97" s="98"/>
      <c r="J97" s="98"/>
      <c r="K97" s="22" t="s">
        <v>127</v>
      </c>
      <c r="L97" s="22" t="s">
        <v>22</v>
      </c>
      <c r="M97" s="55">
        <f>(20800+500000)/M81</f>
        <v>52.001997004493262</v>
      </c>
      <c r="N97" s="55"/>
      <c r="O97" s="55"/>
      <c r="P97" s="55">
        <f>M97</f>
        <v>52.001997004493262</v>
      </c>
      <c r="Q97" s="55">
        <f>450115.83/Q81</f>
        <v>46.010000000000005</v>
      </c>
      <c r="R97" s="55"/>
      <c r="S97" s="55">
        <f>Q97</f>
        <v>46.010000000000005</v>
      </c>
      <c r="T97" s="57">
        <f>Q97-M97</f>
        <v>-5.9919970044932569</v>
      </c>
      <c r="U97" s="56"/>
      <c r="V97" s="57">
        <f>T97</f>
        <v>-5.9919970044932569</v>
      </c>
      <c r="X97" s="68"/>
      <c r="Z97" s="68"/>
      <c r="AA97" s="68"/>
    </row>
    <row r="98" spans="1:27" ht="33" customHeight="1" x14ac:dyDescent="0.25">
      <c r="A98" s="56">
        <f>A97+1</f>
        <v>2</v>
      </c>
      <c r="B98" s="98" t="s">
        <v>112</v>
      </c>
      <c r="C98" s="98"/>
      <c r="D98" s="98"/>
      <c r="E98" s="98"/>
      <c r="F98" s="98"/>
      <c r="G98" s="98"/>
      <c r="H98" s="98"/>
      <c r="I98" s="98"/>
      <c r="J98" s="98"/>
      <c r="K98" s="22" t="s">
        <v>127</v>
      </c>
      <c r="L98" s="22" t="s">
        <v>22</v>
      </c>
      <c r="M98" s="55">
        <f>(42240+500000)/M82</f>
        <v>57.017875920084123</v>
      </c>
      <c r="N98" s="55"/>
      <c r="O98" s="55"/>
      <c r="P98" s="55">
        <f>M98</f>
        <v>57.017875920084123</v>
      </c>
      <c r="Q98" s="55">
        <f>491130/Q82</f>
        <v>54.57</v>
      </c>
      <c r="R98" s="55"/>
      <c r="S98" s="55">
        <f>Q98</f>
        <v>54.57</v>
      </c>
      <c r="T98" s="57">
        <f>Q98-M98</f>
        <v>-2.4478759200841225</v>
      </c>
      <c r="U98" s="56"/>
      <c r="V98" s="57">
        <f>T98</f>
        <v>-2.4478759200841225</v>
      </c>
      <c r="X98" s="68"/>
      <c r="Z98" s="68"/>
      <c r="AA98" s="68"/>
    </row>
    <row r="99" spans="1:27" ht="20.100000000000001" customHeight="1" x14ac:dyDescent="0.25">
      <c r="A99" s="56">
        <f t="shared" ref="A99:A111" si="13">A98+1</f>
        <v>3</v>
      </c>
      <c r="B99" s="98" t="s">
        <v>113</v>
      </c>
      <c r="C99" s="98"/>
      <c r="D99" s="98"/>
      <c r="E99" s="98"/>
      <c r="F99" s="98"/>
      <c r="G99" s="98"/>
      <c r="H99" s="98"/>
      <c r="I99" s="98"/>
      <c r="J99" s="98"/>
      <c r="K99" s="22" t="s">
        <v>127</v>
      </c>
      <c r="L99" s="22" t="s">
        <v>22</v>
      </c>
      <c r="M99" s="55">
        <f t="shared" ref="M99:M111" si="14">M67/M83</f>
        <v>27.390062821245003</v>
      </c>
      <c r="N99" s="55"/>
      <c r="O99" s="55"/>
      <c r="P99" s="55">
        <f>M99</f>
        <v>27.390062821245003</v>
      </c>
      <c r="Q99" s="55">
        <v>0</v>
      </c>
      <c r="R99" s="55"/>
      <c r="S99" s="55">
        <f>Q99</f>
        <v>0</v>
      </c>
      <c r="T99" s="57">
        <f>Q99-M99</f>
        <v>-27.390062821245003</v>
      </c>
      <c r="U99" s="56"/>
      <c r="V99" s="57">
        <f>T99</f>
        <v>-27.390062821245003</v>
      </c>
      <c r="X99" s="68"/>
      <c r="Z99" s="68"/>
      <c r="AA99" s="68"/>
    </row>
    <row r="100" spans="1:27" ht="20.100000000000001" customHeight="1" x14ac:dyDescent="0.25">
      <c r="A100" s="56">
        <f t="shared" si="13"/>
        <v>4</v>
      </c>
      <c r="B100" s="98" t="s">
        <v>114</v>
      </c>
      <c r="C100" s="98"/>
      <c r="D100" s="98"/>
      <c r="E100" s="98"/>
      <c r="F100" s="98"/>
      <c r="G100" s="98"/>
      <c r="H100" s="98"/>
      <c r="I100" s="98"/>
      <c r="J100" s="98"/>
      <c r="K100" s="22" t="s">
        <v>127</v>
      </c>
      <c r="L100" s="22" t="s">
        <v>22</v>
      </c>
      <c r="M100" s="55">
        <f t="shared" si="14"/>
        <v>74.561403508771932</v>
      </c>
      <c r="N100" s="55"/>
      <c r="O100" s="55"/>
      <c r="P100" s="55">
        <f>M100</f>
        <v>74.561403508771932</v>
      </c>
      <c r="Q100" s="55">
        <v>0</v>
      </c>
      <c r="R100" s="55"/>
      <c r="S100" s="55">
        <f>Q100</f>
        <v>0</v>
      </c>
      <c r="T100" s="57">
        <f>Q100-M100</f>
        <v>-74.561403508771932</v>
      </c>
      <c r="U100" s="56"/>
      <c r="V100" s="57">
        <f>T100</f>
        <v>-74.561403508771932</v>
      </c>
      <c r="X100" s="70">
        <f>((Q97/M97)+(Q98/M98)+(Q100/M100))/3*100</f>
        <v>61.394732862313049</v>
      </c>
      <c r="Z100" s="68"/>
      <c r="AA100" s="68"/>
    </row>
    <row r="101" spans="1:27" ht="20.100000000000001" customHeight="1" x14ac:dyDescent="0.25">
      <c r="A101" s="56">
        <f t="shared" si="13"/>
        <v>5</v>
      </c>
      <c r="B101" s="98" t="s">
        <v>115</v>
      </c>
      <c r="C101" s="98"/>
      <c r="D101" s="98"/>
      <c r="E101" s="98"/>
      <c r="F101" s="98"/>
      <c r="G101" s="98"/>
      <c r="H101" s="98"/>
      <c r="I101" s="98"/>
      <c r="J101" s="98"/>
      <c r="K101" s="22" t="s">
        <v>127</v>
      </c>
      <c r="L101" s="22" t="s">
        <v>22</v>
      </c>
      <c r="M101" s="55">
        <f t="shared" si="14"/>
        <v>4500</v>
      </c>
      <c r="N101" s="80"/>
      <c r="O101" s="80"/>
      <c r="P101" s="55">
        <f t="shared" ref="P101:P111" si="15">M101</f>
        <v>4500</v>
      </c>
      <c r="Q101" s="55">
        <f t="shared" ref="Q101:Q111" si="16">Q69/Q85</f>
        <v>4500</v>
      </c>
      <c r="R101" s="80"/>
      <c r="S101" s="55">
        <f t="shared" ref="S101:S111" si="17">Q101</f>
        <v>4500</v>
      </c>
      <c r="T101" s="57">
        <f t="shared" ref="T101:T111" si="18">Q101-M101</f>
        <v>0</v>
      </c>
      <c r="U101" s="83"/>
      <c r="V101" s="57">
        <f t="shared" ref="V101:V111" si="19">T101</f>
        <v>0</v>
      </c>
      <c r="X101" s="70" t="e">
        <f>(20800+500000)/X86</f>
        <v>#DIV/0!</v>
      </c>
      <c r="Z101" s="68"/>
      <c r="AA101" s="68"/>
    </row>
    <row r="102" spans="1:27" ht="20.100000000000001" customHeight="1" x14ac:dyDescent="0.25">
      <c r="A102" s="56">
        <f t="shared" si="13"/>
        <v>6</v>
      </c>
      <c r="B102" s="98" t="s">
        <v>116</v>
      </c>
      <c r="C102" s="98"/>
      <c r="D102" s="98"/>
      <c r="E102" s="98"/>
      <c r="F102" s="98"/>
      <c r="G102" s="98"/>
      <c r="H102" s="98"/>
      <c r="I102" s="98"/>
      <c r="J102" s="98"/>
      <c r="K102" s="22" t="s">
        <v>127</v>
      </c>
      <c r="L102" s="22" t="s">
        <v>22</v>
      </c>
      <c r="M102" s="55">
        <f t="shared" si="14"/>
        <v>80</v>
      </c>
      <c r="N102" s="80"/>
      <c r="O102" s="80"/>
      <c r="P102" s="55">
        <f t="shared" si="15"/>
        <v>80</v>
      </c>
      <c r="Q102" s="55">
        <f t="shared" si="16"/>
        <v>62</v>
      </c>
      <c r="R102" s="80"/>
      <c r="S102" s="55">
        <f t="shared" si="17"/>
        <v>62</v>
      </c>
      <c r="T102" s="57">
        <f t="shared" si="18"/>
        <v>-18</v>
      </c>
      <c r="U102" s="83"/>
      <c r="V102" s="57">
        <f t="shared" si="19"/>
        <v>-18</v>
      </c>
      <c r="X102" s="70" t="e">
        <f>(42240+500000)/X87</f>
        <v>#DIV/0!</v>
      </c>
      <c r="Z102" s="68"/>
      <c r="AA102" s="68"/>
    </row>
    <row r="103" spans="1:27" ht="20.100000000000001" customHeight="1" x14ac:dyDescent="0.25">
      <c r="A103" s="56">
        <f t="shared" si="13"/>
        <v>7</v>
      </c>
      <c r="B103" s="98" t="s">
        <v>117</v>
      </c>
      <c r="C103" s="98"/>
      <c r="D103" s="98"/>
      <c r="E103" s="98"/>
      <c r="F103" s="98"/>
      <c r="G103" s="98"/>
      <c r="H103" s="98"/>
      <c r="I103" s="98"/>
      <c r="J103" s="98"/>
      <c r="K103" s="22" t="s">
        <v>127</v>
      </c>
      <c r="L103" s="22" t="s">
        <v>22</v>
      </c>
      <c r="M103" s="55">
        <f t="shared" si="14"/>
        <v>183</v>
      </c>
      <c r="N103" s="80"/>
      <c r="O103" s="80"/>
      <c r="P103" s="55">
        <f t="shared" si="15"/>
        <v>183</v>
      </c>
      <c r="Q103" s="55">
        <f t="shared" si="16"/>
        <v>166.97619047619048</v>
      </c>
      <c r="R103" s="80"/>
      <c r="S103" s="55">
        <f t="shared" si="17"/>
        <v>166.97619047619048</v>
      </c>
      <c r="T103" s="57">
        <f t="shared" si="18"/>
        <v>-16.023809523809518</v>
      </c>
      <c r="U103" s="83"/>
      <c r="V103" s="57">
        <f t="shared" si="19"/>
        <v>-16.023809523809518</v>
      </c>
      <c r="X103" s="70"/>
      <c r="Z103" s="68"/>
      <c r="AA103" s="68"/>
    </row>
    <row r="104" spans="1:27" ht="35.25" customHeight="1" x14ac:dyDescent="0.25">
      <c r="A104" s="56">
        <f t="shared" si="13"/>
        <v>8</v>
      </c>
      <c r="B104" s="98" t="s">
        <v>118</v>
      </c>
      <c r="C104" s="98"/>
      <c r="D104" s="98"/>
      <c r="E104" s="98"/>
      <c r="F104" s="98"/>
      <c r="G104" s="98"/>
      <c r="H104" s="98"/>
      <c r="I104" s="98"/>
      <c r="J104" s="98"/>
      <c r="K104" s="22" t="s">
        <v>127</v>
      </c>
      <c r="L104" s="22" t="s">
        <v>22</v>
      </c>
      <c r="M104" s="55">
        <f t="shared" si="14"/>
        <v>1.2</v>
      </c>
      <c r="N104" s="80"/>
      <c r="O104" s="80"/>
      <c r="P104" s="55">
        <f t="shared" si="15"/>
        <v>1.2</v>
      </c>
      <c r="Q104" s="55">
        <f t="shared" si="16"/>
        <v>0.88800000000000001</v>
      </c>
      <c r="R104" s="80"/>
      <c r="S104" s="55">
        <f t="shared" si="17"/>
        <v>0.88800000000000001</v>
      </c>
      <c r="T104" s="57">
        <f t="shared" si="18"/>
        <v>-0.31199999999999994</v>
      </c>
      <c r="U104" s="83"/>
      <c r="V104" s="57">
        <f t="shared" si="19"/>
        <v>-0.31199999999999994</v>
      </c>
      <c r="X104" s="70"/>
      <c r="Z104" s="68"/>
      <c r="AA104" s="68"/>
    </row>
    <row r="105" spans="1:27" ht="21" customHeight="1" x14ac:dyDescent="0.25">
      <c r="A105" s="56">
        <f t="shared" si="13"/>
        <v>9</v>
      </c>
      <c r="B105" s="98" t="s">
        <v>119</v>
      </c>
      <c r="C105" s="98"/>
      <c r="D105" s="98"/>
      <c r="E105" s="98"/>
      <c r="F105" s="98"/>
      <c r="G105" s="98"/>
      <c r="H105" s="98"/>
      <c r="I105" s="98"/>
      <c r="J105" s="98"/>
      <c r="K105" s="22" t="s">
        <v>127</v>
      </c>
      <c r="L105" s="22" t="s">
        <v>22</v>
      </c>
      <c r="M105" s="55">
        <f t="shared" si="14"/>
        <v>268</v>
      </c>
      <c r="N105" s="80"/>
      <c r="O105" s="80"/>
      <c r="P105" s="55">
        <f t="shared" si="15"/>
        <v>268</v>
      </c>
      <c r="Q105" s="55">
        <f t="shared" si="16"/>
        <v>240.9375</v>
      </c>
      <c r="R105" s="80"/>
      <c r="S105" s="55">
        <f t="shared" si="17"/>
        <v>240.9375</v>
      </c>
      <c r="T105" s="57">
        <f t="shared" si="18"/>
        <v>-27.0625</v>
      </c>
      <c r="U105" s="83"/>
      <c r="V105" s="57">
        <f t="shared" si="19"/>
        <v>-27.0625</v>
      </c>
      <c r="X105" s="70"/>
      <c r="Z105" s="68"/>
      <c r="AA105" s="68"/>
    </row>
    <row r="106" spans="1:27" ht="21" customHeight="1" x14ac:dyDescent="0.25">
      <c r="A106" s="56">
        <f t="shared" si="13"/>
        <v>10</v>
      </c>
      <c r="B106" s="98" t="s">
        <v>120</v>
      </c>
      <c r="C106" s="98"/>
      <c r="D106" s="98"/>
      <c r="E106" s="98"/>
      <c r="F106" s="98"/>
      <c r="G106" s="98"/>
      <c r="H106" s="98"/>
      <c r="I106" s="98"/>
      <c r="J106" s="98"/>
      <c r="K106" s="22" t="s">
        <v>127</v>
      </c>
      <c r="L106" s="22" t="s">
        <v>22</v>
      </c>
      <c r="M106" s="55">
        <f t="shared" si="14"/>
        <v>9000</v>
      </c>
      <c r="N106" s="80"/>
      <c r="O106" s="80"/>
      <c r="P106" s="55">
        <f t="shared" si="15"/>
        <v>9000</v>
      </c>
      <c r="Q106" s="55">
        <f t="shared" si="16"/>
        <v>9000</v>
      </c>
      <c r="R106" s="80"/>
      <c r="S106" s="55">
        <f t="shared" si="17"/>
        <v>9000</v>
      </c>
      <c r="T106" s="57">
        <f t="shared" si="18"/>
        <v>0</v>
      </c>
      <c r="U106" s="83"/>
      <c r="V106" s="57">
        <f t="shared" si="19"/>
        <v>0</v>
      </c>
      <c r="X106" s="70"/>
      <c r="Z106" s="68"/>
      <c r="AA106" s="68"/>
    </row>
    <row r="107" spans="1:27" ht="21" customHeight="1" x14ac:dyDescent="0.25">
      <c r="A107" s="56">
        <f t="shared" si="13"/>
        <v>11</v>
      </c>
      <c r="B107" s="98" t="s">
        <v>121</v>
      </c>
      <c r="C107" s="98"/>
      <c r="D107" s="98"/>
      <c r="E107" s="98"/>
      <c r="F107" s="98"/>
      <c r="G107" s="98"/>
      <c r="H107" s="98"/>
      <c r="I107" s="98"/>
      <c r="J107" s="98"/>
      <c r="K107" s="22" t="s">
        <v>127</v>
      </c>
      <c r="L107" s="22" t="s">
        <v>22</v>
      </c>
      <c r="M107" s="55">
        <f t="shared" si="14"/>
        <v>9000</v>
      </c>
      <c r="N107" s="80"/>
      <c r="O107" s="80"/>
      <c r="P107" s="55">
        <f t="shared" si="15"/>
        <v>9000</v>
      </c>
      <c r="Q107" s="55">
        <f t="shared" si="16"/>
        <v>9000</v>
      </c>
      <c r="R107" s="80"/>
      <c r="S107" s="55">
        <f t="shared" si="17"/>
        <v>9000</v>
      </c>
      <c r="T107" s="57">
        <f t="shared" si="18"/>
        <v>0</v>
      </c>
      <c r="U107" s="83"/>
      <c r="V107" s="57">
        <f t="shared" si="19"/>
        <v>0</v>
      </c>
      <c r="X107" s="70"/>
      <c r="Z107" s="68"/>
      <c r="AA107" s="68"/>
    </row>
    <row r="108" spans="1:27" ht="35.25" customHeight="1" x14ac:dyDescent="0.25">
      <c r="A108" s="56">
        <f t="shared" si="13"/>
        <v>12</v>
      </c>
      <c r="B108" s="98" t="s">
        <v>122</v>
      </c>
      <c r="C108" s="98"/>
      <c r="D108" s="98"/>
      <c r="E108" s="98"/>
      <c r="F108" s="98"/>
      <c r="G108" s="98"/>
      <c r="H108" s="98"/>
      <c r="I108" s="98"/>
      <c r="J108" s="98"/>
      <c r="K108" s="22" t="s">
        <v>127</v>
      </c>
      <c r="L108" s="22" t="s">
        <v>22</v>
      </c>
      <c r="M108" s="55">
        <f t="shared" si="14"/>
        <v>50</v>
      </c>
      <c r="N108" s="80"/>
      <c r="O108" s="80"/>
      <c r="P108" s="55">
        <f t="shared" si="15"/>
        <v>50</v>
      </c>
      <c r="Q108" s="55">
        <f t="shared" si="16"/>
        <v>33.204000000000001</v>
      </c>
      <c r="R108" s="80"/>
      <c r="S108" s="55">
        <f t="shared" si="17"/>
        <v>33.204000000000001</v>
      </c>
      <c r="T108" s="57">
        <f t="shared" si="18"/>
        <v>-16.795999999999999</v>
      </c>
      <c r="U108" s="83"/>
      <c r="V108" s="57">
        <f t="shared" si="19"/>
        <v>-16.795999999999999</v>
      </c>
      <c r="X108" s="70"/>
      <c r="Z108" s="68"/>
      <c r="AA108" s="68"/>
    </row>
    <row r="109" spans="1:27" ht="20.100000000000001" customHeight="1" x14ac:dyDescent="0.25">
      <c r="A109" s="56">
        <f t="shared" si="13"/>
        <v>13</v>
      </c>
      <c r="B109" s="98" t="s">
        <v>123</v>
      </c>
      <c r="C109" s="98"/>
      <c r="D109" s="98"/>
      <c r="E109" s="98"/>
      <c r="F109" s="98"/>
      <c r="G109" s="98"/>
      <c r="H109" s="98"/>
      <c r="I109" s="98"/>
      <c r="J109" s="98"/>
      <c r="K109" s="22" t="s">
        <v>127</v>
      </c>
      <c r="L109" s="22" t="s">
        <v>22</v>
      </c>
      <c r="M109" s="55">
        <f t="shared" si="14"/>
        <v>140</v>
      </c>
      <c r="N109" s="80"/>
      <c r="O109" s="80"/>
      <c r="P109" s="55">
        <f t="shared" si="15"/>
        <v>140</v>
      </c>
      <c r="Q109" s="55">
        <f t="shared" si="16"/>
        <v>87.024000000000001</v>
      </c>
      <c r="R109" s="80"/>
      <c r="S109" s="55">
        <f t="shared" si="17"/>
        <v>87.024000000000001</v>
      </c>
      <c r="T109" s="57">
        <f t="shared" si="18"/>
        <v>-52.975999999999999</v>
      </c>
      <c r="U109" s="83"/>
      <c r="V109" s="57">
        <f t="shared" si="19"/>
        <v>-52.975999999999999</v>
      </c>
      <c r="X109" s="70"/>
      <c r="Z109" s="68"/>
      <c r="AA109" s="68"/>
    </row>
    <row r="110" spans="1:27" ht="20.100000000000001" customHeight="1" x14ac:dyDescent="0.25">
      <c r="A110" s="56">
        <f t="shared" si="13"/>
        <v>14</v>
      </c>
      <c r="B110" s="98" t="s">
        <v>124</v>
      </c>
      <c r="C110" s="98"/>
      <c r="D110" s="98"/>
      <c r="E110" s="98"/>
      <c r="F110" s="98"/>
      <c r="G110" s="98"/>
      <c r="H110" s="98"/>
      <c r="I110" s="98"/>
      <c r="J110" s="98"/>
      <c r="K110" s="22" t="s">
        <v>127</v>
      </c>
      <c r="L110" s="22" t="s">
        <v>22</v>
      </c>
      <c r="M110" s="55">
        <f t="shared" si="14"/>
        <v>500</v>
      </c>
      <c r="N110" s="80"/>
      <c r="O110" s="80"/>
      <c r="P110" s="55">
        <f t="shared" si="15"/>
        <v>500</v>
      </c>
      <c r="Q110" s="55">
        <f t="shared" si="16"/>
        <v>382.5</v>
      </c>
      <c r="R110" s="80"/>
      <c r="S110" s="55">
        <f t="shared" si="17"/>
        <v>382.5</v>
      </c>
      <c r="T110" s="57">
        <f t="shared" si="18"/>
        <v>-117.5</v>
      </c>
      <c r="U110" s="83"/>
      <c r="V110" s="57">
        <f t="shared" si="19"/>
        <v>-117.5</v>
      </c>
      <c r="X110" s="70"/>
      <c r="Z110" s="68"/>
      <c r="AA110" s="68"/>
    </row>
    <row r="111" spans="1:27" ht="20.100000000000001" customHeight="1" x14ac:dyDescent="0.25">
      <c r="A111" s="56">
        <f t="shared" si="13"/>
        <v>15</v>
      </c>
      <c r="B111" s="98" t="s">
        <v>125</v>
      </c>
      <c r="C111" s="98"/>
      <c r="D111" s="98"/>
      <c r="E111" s="98"/>
      <c r="F111" s="98"/>
      <c r="G111" s="98"/>
      <c r="H111" s="98"/>
      <c r="I111" s="98"/>
      <c r="J111" s="98"/>
      <c r="K111" s="22" t="s">
        <v>127</v>
      </c>
      <c r="L111" s="22" t="s">
        <v>22</v>
      </c>
      <c r="M111" s="55">
        <f t="shared" si="14"/>
        <v>149.5</v>
      </c>
      <c r="N111" s="80"/>
      <c r="O111" s="80"/>
      <c r="P111" s="55">
        <f t="shared" si="15"/>
        <v>149.5</v>
      </c>
      <c r="Q111" s="55">
        <f t="shared" si="16"/>
        <v>110.7</v>
      </c>
      <c r="R111" s="80"/>
      <c r="S111" s="55">
        <f t="shared" si="17"/>
        <v>110.7</v>
      </c>
      <c r="T111" s="57">
        <f t="shared" si="18"/>
        <v>-38.799999999999997</v>
      </c>
      <c r="U111" s="83"/>
      <c r="V111" s="57">
        <f t="shared" si="19"/>
        <v>-38.799999999999997</v>
      </c>
      <c r="X111" s="70"/>
      <c r="Z111" s="68"/>
      <c r="AA111" s="68"/>
    </row>
    <row r="112" spans="1:27" ht="18.75" customHeight="1" x14ac:dyDescent="0.25">
      <c r="A112" s="56"/>
      <c r="B112" s="101" t="s">
        <v>25</v>
      </c>
      <c r="C112" s="101"/>
      <c r="D112" s="101"/>
      <c r="E112" s="101"/>
      <c r="F112" s="101"/>
      <c r="G112" s="101"/>
      <c r="H112" s="101"/>
      <c r="I112" s="101"/>
      <c r="J112" s="101"/>
      <c r="K112" s="15"/>
      <c r="L112" s="15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X112" s="68"/>
      <c r="Y112" s="68"/>
      <c r="Z112" s="68"/>
      <c r="AA112" s="68"/>
    </row>
    <row r="113" spans="1:27" ht="65.25" customHeight="1" x14ac:dyDescent="0.25">
      <c r="A113" s="56">
        <v>1</v>
      </c>
      <c r="B113" s="110" t="s">
        <v>59</v>
      </c>
      <c r="C113" s="110"/>
      <c r="D113" s="110"/>
      <c r="E113" s="110"/>
      <c r="F113" s="110"/>
      <c r="G113" s="110"/>
      <c r="H113" s="110"/>
      <c r="I113" s="110"/>
      <c r="J113" s="110"/>
      <c r="K113" s="22" t="s">
        <v>136</v>
      </c>
      <c r="L113" s="22" t="s">
        <v>22</v>
      </c>
      <c r="M113" s="93">
        <v>100</v>
      </c>
      <c r="N113" s="93"/>
      <c r="O113" s="93"/>
      <c r="P113" s="93">
        <f>M113</f>
        <v>100</v>
      </c>
      <c r="Q113" s="93">
        <v>96.7</v>
      </c>
      <c r="R113" s="93"/>
      <c r="S113" s="93">
        <f>Q113</f>
        <v>96.7</v>
      </c>
      <c r="T113" s="93">
        <f>Q113-M113</f>
        <v>-3.2999999999999972</v>
      </c>
      <c r="U113" s="93"/>
      <c r="V113" s="93">
        <f>T113</f>
        <v>-3.2999999999999972</v>
      </c>
      <c r="X113" s="68">
        <f>Q113/M113*100</f>
        <v>96.7</v>
      </c>
      <c r="Y113" s="68"/>
      <c r="Z113" s="68"/>
      <c r="AA113" s="68"/>
    </row>
    <row r="114" spans="1:27" ht="18.75" customHeight="1" x14ac:dyDescent="0.2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X114" s="68"/>
      <c r="Y114" s="68"/>
      <c r="Z114" s="68"/>
      <c r="AA114" s="68"/>
    </row>
    <row r="115" spans="1:27" ht="18.75" customHeight="1" x14ac:dyDescent="0.25">
      <c r="A115" s="86" t="s">
        <v>129</v>
      </c>
      <c r="B115" s="86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X115" s="68"/>
      <c r="Y115" s="68"/>
      <c r="Z115" s="68"/>
      <c r="AA115" s="68"/>
    </row>
    <row r="116" spans="1:27" ht="18.75" customHeight="1" x14ac:dyDescent="0.25">
      <c r="A116" s="86"/>
      <c r="B116" s="86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X116" s="68"/>
      <c r="Y116" s="68"/>
      <c r="Z116" s="68"/>
      <c r="AA116" s="68"/>
    </row>
    <row r="117" spans="1:27" ht="35.25" customHeight="1" x14ac:dyDescent="0.25">
      <c r="A117" s="77" t="s">
        <v>15</v>
      </c>
      <c r="B117" s="77" t="s">
        <v>20</v>
      </c>
      <c r="C117" s="77" t="s">
        <v>18</v>
      </c>
      <c r="D117" s="146" t="s">
        <v>126</v>
      </c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85"/>
      <c r="X117" s="68"/>
      <c r="Y117" s="68"/>
      <c r="Z117" s="68"/>
      <c r="AA117" s="68"/>
    </row>
    <row r="118" spans="1:27" ht="18.75" customHeight="1" x14ac:dyDescent="0.25">
      <c r="A118" s="77">
        <v>1</v>
      </c>
      <c r="B118" s="77">
        <v>2</v>
      </c>
      <c r="C118" s="77">
        <v>3</v>
      </c>
      <c r="D118" s="146">
        <v>4</v>
      </c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85"/>
      <c r="X118" s="68"/>
      <c r="Y118" s="68"/>
      <c r="Z118" s="68"/>
      <c r="AA118" s="68"/>
    </row>
    <row r="119" spans="1:27" ht="54" customHeight="1" x14ac:dyDescent="0.25">
      <c r="A119" s="77">
        <v>1</v>
      </c>
      <c r="B119" s="77" t="s">
        <v>23</v>
      </c>
      <c r="C119" s="77" t="s">
        <v>127</v>
      </c>
      <c r="D119" s="95" t="s">
        <v>143</v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85"/>
      <c r="X119" s="68"/>
      <c r="Y119" s="68"/>
      <c r="Z119" s="68"/>
      <c r="AA119" s="68"/>
    </row>
    <row r="120" spans="1:27" ht="50.25" customHeight="1" x14ac:dyDescent="0.25">
      <c r="A120" s="77">
        <v>2</v>
      </c>
      <c r="B120" s="77" t="s">
        <v>58</v>
      </c>
      <c r="C120" s="77" t="s">
        <v>128</v>
      </c>
      <c r="D120" s="95" t="s">
        <v>141</v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85"/>
      <c r="X120" s="68"/>
      <c r="Y120" s="68"/>
      <c r="Z120" s="68"/>
      <c r="AA120" s="68"/>
    </row>
    <row r="121" spans="1:27" ht="33.75" customHeight="1" x14ac:dyDescent="0.25">
      <c r="A121" s="77">
        <v>3</v>
      </c>
      <c r="B121" s="77" t="s">
        <v>24</v>
      </c>
      <c r="C121" s="77" t="s">
        <v>127</v>
      </c>
      <c r="D121" s="95" t="s">
        <v>140</v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85"/>
      <c r="X121" s="68"/>
      <c r="Y121" s="68"/>
      <c r="Z121" s="68"/>
      <c r="AA121" s="68"/>
    </row>
    <row r="122" spans="1:27" ht="21" customHeight="1" x14ac:dyDescent="0.25">
      <c r="A122" s="77">
        <v>4</v>
      </c>
      <c r="B122" s="77" t="s">
        <v>25</v>
      </c>
      <c r="C122" s="22" t="s">
        <v>136</v>
      </c>
      <c r="D122" s="95" t="s">
        <v>138</v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85"/>
      <c r="X122" s="68"/>
      <c r="Y122" s="68"/>
      <c r="Z122" s="68"/>
      <c r="AA122" s="68"/>
    </row>
    <row r="123" spans="1:27" ht="18.75" customHeight="1" x14ac:dyDescent="0.25">
      <c r="A123" s="84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X123" s="68"/>
      <c r="Y123" s="68"/>
      <c r="Z123" s="68"/>
      <c r="AA123" s="68"/>
    </row>
    <row r="124" spans="1:27" ht="18.75" customHeight="1" x14ac:dyDescent="0.25">
      <c r="A124" s="87" t="s">
        <v>130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5"/>
      <c r="R124" s="85"/>
      <c r="S124" s="85"/>
      <c r="T124" s="85"/>
      <c r="U124" s="85"/>
      <c r="V124" s="85"/>
      <c r="X124" s="68"/>
      <c r="Y124" s="68"/>
      <c r="Z124" s="68"/>
      <c r="AA124" s="68"/>
    </row>
    <row r="125" spans="1:27" ht="54.75" customHeight="1" x14ac:dyDescent="0.25">
      <c r="A125" s="155" t="s">
        <v>142</v>
      </c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85"/>
      <c r="X125" s="68"/>
      <c r="Y125" s="68"/>
      <c r="Z125" s="68"/>
      <c r="AA125" s="68"/>
    </row>
    <row r="126" spans="1:27" ht="18.75" customHeight="1" x14ac:dyDescent="0.25">
      <c r="A126" s="84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X126" s="68"/>
      <c r="Y126" s="68"/>
      <c r="Z126" s="68"/>
      <c r="AA126" s="68"/>
    </row>
    <row r="127" spans="1:27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X127" s="68"/>
      <c r="Y127" s="68"/>
      <c r="Z127" s="68"/>
      <c r="AA127" s="68"/>
    </row>
    <row r="128" spans="1:27" ht="15.75" x14ac:dyDescent="0.25">
      <c r="A128" s="49" t="s">
        <v>51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X128" s="68"/>
      <c r="Y128" s="68"/>
      <c r="Z128" s="68"/>
      <c r="AA128" s="68"/>
    </row>
    <row r="129" spans="2:27" ht="7.5" customHeight="1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X129" s="68"/>
      <c r="Y129" s="68"/>
      <c r="Z129" s="68"/>
      <c r="AA129" s="68"/>
    </row>
    <row r="130" spans="2:27" ht="20.25" customHeight="1" x14ac:dyDescent="0.25">
      <c r="B130" s="52" t="s">
        <v>134</v>
      </c>
      <c r="X130" s="68"/>
      <c r="Y130" s="68"/>
      <c r="Z130" s="68"/>
      <c r="AA130" s="68"/>
    </row>
    <row r="131" spans="2:27" ht="20.25" customHeight="1" x14ac:dyDescent="0.25">
      <c r="B131" s="49"/>
    </row>
    <row r="133" spans="2:27" ht="15.75" x14ac:dyDescent="0.25">
      <c r="B133" s="3"/>
    </row>
    <row r="134" spans="2:27" ht="20.25" customHeight="1" x14ac:dyDescent="0.25">
      <c r="B134" s="3" t="s">
        <v>60</v>
      </c>
      <c r="P134" s="100"/>
      <c r="Q134" s="100"/>
      <c r="S134" s="96" t="s">
        <v>131</v>
      </c>
      <c r="T134" s="96"/>
      <c r="U134" s="96"/>
    </row>
    <row r="135" spans="2:27" ht="15.75" x14ac:dyDescent="0.25">
      <c r="B135" s="9"/>
      <c r="P135" s="99" t="s">
        <v>21</v>
      </c>
      <c r="Q135" s="99"/>
      <c r="S135" s="97" t="s">
        <v>132</v>
      </c>
      <c r="T135" s="97"/>
      <c r="U135" s="97"/>
    </row>
    <row r="136" spans="2:27" ht="15.75" x14ac:dyDescent="0.25">
      <c r="B136" s="9"/>
      <c r="P136" s="66"/>
      <c r="Q136" s="66"/>
      <c r="S136" s="67"/>
    </row>
    <row r="138" spans="2:27" ht="15.75" x14ac:dyDescent="0.25">
      <c r="B138" s="23" t="s">
        <v>65</v>
      </c>
      <c r="P138" s="100"/>
      <c r="Q138" s="100"/>
      <c r="S138" s="96" t="s">
        <v>133</v>
      </c>
      <c r="T138" s="96"/>
      <c r="U138" s="96"/>
    </row>
    <row r="139" spans="2:27" ht="16.5" customHeight="1" x14ac:dyDescent="0.25">
      <c r="P139" s="99" t="s">
        <v>21</v>
      </c>
      <c r="Q139" s="99"/>
      <c r="S139" s="97" t="s">
        <v>132</v>
      </c>
      <c r="T139" s="97"/>
      <c r="U139" s="97"/>
    </row>
    <row r="147" spans="13:19" x14ac:dyDescent="0.25">
      <c r="M147" s="90"/>
      <c r="Q147" s="90"/>
      <c r="S147" s="89"/>
    </row>
  </sheetData>
  <mergeCells count="134">
    <mergeCell ref="X81:X82"/>
    <mergeCell ref="B108:J108"/>
    <mergeCell ref="B109:J109"/>
    <mergeCell ref="A125:U125"/>
    <mergeCell ref="B110:J110"/>
    <mergeCell ref="B111:J111"/>
    <mergeCell ref="D119:U119"/>
    <mergeCell ref="D120:U120"/>
    <mergeCell ref="D117:U117"/>
    <mergeCell ref="D118:U118"/>
    <mergeCell ref="B99:J99"/>
    <mergeCell ref="B101:J101"/>
    <mergeCell ref="B102:J102"/>
    <mergeCell ref="B103:J103"/>
    <mergeCell ref="D121:U121"/>
    <mergeCell ref="B104:J104"/>
    <mergeCell ref="B105:J105"/>
    <mergeCell ref="B106:J106"/>
    <mergeCell ref="B107:J107"/>
    <mergeCell ref="B91:J91"/>
    <mergeCell ref="B92:J92"/>
    <mergeCell ref="B93:J93"/>
    <mergeCell ref="B94:J94"/>
    <mergeCell ref="B95:J95"/>
    <mergeCell ref="L91:L95"/>
    <mergeCell ref="L78:L79"/>
    <mergeCell ref="B85:J85"/>
    <mergeCell ref="B86:J86"/>
    <mergeCell ref="B87:J87"/>
    <mergeCell ref="B88:J88"/>
    <mergeCell ref="L83:L86"/>
    <mergeCell ref="L87:L90"/>
    <mergeCell ref="B81:J81"/>
    <mergeCell ref="B82:J82"/>
    <mergeCell ref="B90:J90"/>
    <mergeCell ref="B77:J77"/>
    <mergeCell ref="B78:J78"/>
    <mergeCell ref="B79:J79"/>
    <mergeCell ref="A60:A61"/>
    <mergeCell ref="B65:J65"/>
    <mergeCell ref="B69:J69"/>
    <mergeCell ref="B68:J68"/>
    <mergeCell ref="L67:L69"/>
    <mergeCell ref="L70:L71"/>
    <mergeCell ref="T60:V60"/>
    <mergeCell ref="A51:A52"/>
    <mergeCell ref="B75:J75"/>
    <mergeCell ref="B76:J76"/>
    <mergeCell ref="B55:L55"/>
    <mergeCell ref="L76:L77"/>
    <mergeCell ref="A58:Q58"/>
    <mergeCell ref="B54:L54"/>
    <mergeCell ref="B66:J66"/>
    <mergeCell ref="B64:J64"/>
    <mergeCell ref="B62:J62"/>
    <mergeCell ref="T51:V51"/>
    <mergeCell ref="M51:P51"/>
    <mergeCell ref="Q51:S51"/>
    <mergeCell ref="Q37:S37"/>
    <mergeCell ref="B60:J61"/>
    <mergeCell ref="M60:P60"/>
    <mergeCell ref="B39:L39"/>
    <mergeCell ref="B41:L41"/>
    <mergeCell ref="N40:O40"/>
    <mergeCell ref="B37:L38"/>
    <mergeCell ref="C45:U45"/>
    <mergeCell ref="C46:U46"/>
    <mergeCell ref="C47:U47"/>
    <mergeCell ref="A37:A38"/>
    <mergeCell ref="B22:V22"/>
    <mergeCell ref="C24:S24"/>
    <mergeCell ref="C25:S25"/>
    <mergeCell ref="U17:V17"/>
    <mergeCell ref="B40:L40"/>
    <mergeCell ref="M37:P37"/>
    <mergeCell ref="C31:S31"/>
    <mergeCell ref="C32:S32"/>
    <mergeCell ref="T37:V37"/>
    <mergeCell ref="L72:L73"/>
    <mergeCell ref="L74:L75"/>
    <mergeCell ref="B63:P63"/>
    <mergeCell ref="B17:D17"/>
    <mergeCell ref="B19:D19"/>
    <mergeCell ref="B20:D20"/>
    <mergeCell ref="B51:L52"/>
    <mergeCell ref="B53:L53"/>
    <mergeCell ref="L60:L61"/>
    <mergeCell ref="K60:K61"/>
    <mergeCell ref="L9:R9"/>
    <mergeCell ref="L10:R10"/>
    <mergeCell ref="J19:K19"/>
    <mergeCell ref="J20:K20"/>
    <mergeCell ref="L19:M19"/>
    <mergeCell ref="J13:R13"/>
    <mergeCell ref="K17:Q17"/>
    <mergeCell ref="L20:M20"/>
    <mergeCell ref="B13:D13"/>
    <mergeCell ref="U13:V13"/>
    <mergeCell ref="U14:V14"/>
    <mergeCell ref="U16:V16"/>
    <mergeCell ref="K14:Q14"/>
    <mergeCell ref="J16:R16"/>
    <mergeCell ref="B14:D14"/>
    <mergeCell ref="B16:D16"/>
    <mergeCell ref="P134:Q134"/>
    <mergeCell ref="B112:J112"/>
    <mergeCell ref="U19:V19"/>
    <mergeCell ref="U20:V20"/>
    <mergeCell ref="P19:S19"/>
    <mergeCell ref="P20:S20"/>
    <mergeCell ref="B113:J113"/>
    <mergeCell ref="B67:J67"/>
    <mergeCell ref="Q60:S60"/>
    <mergeCell ref="B97:J97"/>
    <mergeCell ref="B84:J84"/>
    <mergeCell ref="B96:J96"/>
    <mergeCell ref="B70:J70"/>
    <mergeCell ref="B72:J72"/>
    <mergeCell ref="B73:J73"/>
    <mergeCell ref="B74:J74"/>
    <mergeCell ref="B89:J89"/>
    <mergeCell ref="B83:J83"/>
    <mergeCell ref="B80:J80"/>
    <mergeCell ref="B71:J71"/>
    <mergeCell ref="D122:U122"/>
    <mergeCell ref="S134:U134"/>
    <mergeCell ref="S135:U135"/>
    <mergeCell ref="S139:U139"/>
    <mergeCell ref="S138:U138"/>
    <mergeCell ref="B98:J98"/>
    <mergeCell ref="B100:J100"/>
    <mergeCell ref="P139:Q139"/>
    <mergeCell ref="P135:Q135"/>
    <mergeCell ref="P138:Q138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3" manualBreakCount="3">
    <brk id="42" max="22" man="1"/>
    <brk id="79" max="21" man="1"/>
    <brk id="114" max="21" man="1"/>
  </rowBreaks>
  <colBreaks count="1" manualBreakCount="1">
    <brk id="22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1418110</vt:lpstr>
      <vt:lpstr>'1418110'!Область_друку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2023-02-17T13:13:12Z</cp:lastPrinted>
  <dcterms:created xsi:type="dcterms:W3CDTF">2019-01-14T08:15:45Z</dcterms:created>
  <dcterms:modified xsi:type="dcterms:W3CDTF">2023-02-21T15:24:59Z</dcterms:modified>
</cp:coreProperties>
</file>