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Лютий\2802\Звіти транспорт\"/>
    </mc:Choice>
  </mc:AlternateContent>
  <bookViews>
    <workbookView xWindow="0" yWindow="0" windowWidth="20730" windowHeight="11760"/>
  </bookViews>
  <sheets>
    <sheet name="1917426" sheetId="9" r:id="rId1"/>
  </sheets>
  <definedNames>
    <definedName name="_xlnm.Print_Area" localSheetId="0">'1917426'!$A$1:$M$196</definedName>
  </definedNames>
  <calcPr calcId="152511"/>
</workbook>
</file>

<file path=xl/calcChain.xml><?xml version="1.0" encoding="utf-8"?>
<calcChain xmlns="http://schemas.openxmlformats.org/spreadsheetml/2006/main">
  <c r="N179" i="9" l="1"/>
  <c r="N60" i="9"/>
  <c r="B170" i="9"/>
  <c r="B169" i="9"/>
  <c r="B168" i="9"/>
  <c r="B166" i="9"/>
  <c r="B165" i="9"/>
  <c r="B164" i="9"/>
  <c r="B163" i="9"/>
  <c r="C161" i="9"/>
  <c r="C160" i="9"/>
  <c r="C159" i="9"/>
  <c r="C158" i="9"/>
  <c r="C157" i="9"/>
  <c r="C156" i="9"/>
  <c r="B161" i="9"/>
  <c r="B160" i="9"/>
  <c r="B159" i="9"/>
  <c r="B158" i="9"/>
  <c r="B157" i="9"/>
  <c r="B156" i="9"/>
  <c r="B153" i="9"/>
  <c r="B152" i="9"/>
  <c r="B151" i="9"/>
  <c r="B150" i="9"/>
  <c r="B149" i="9"/>
  <c r="B148" i="9"/>
  <c r="H136" i="9"/>
  <c r="H140" i="9"/>
  <c r="J140" i="9"/>
  <c r="E136" i="9"/>
  <c r="E140" i="9"/>
  <c r="G140" i="9"/>
  <c r="J142" i="9"/>
  <c r="G142" i="9"/>
  <c r="K142" i="9"/>
  <c r="M142" i="9"/>
  <c r="M138" i="9"/>
  <c r="K138" i="9"/>
  <c r="J138" i="9"/>
  <c r="G138" i="9"/>
  <c r="J136" i="9"/>
  <c r="G136" i="9"/>
  <c r="B133" i="9"/>
  <c r="B142" i="9"/>
  <c r="B172" i="9"/>
  <c r="H127" i="9"/>
  <c r="E127" i="9"/>
  <c r="G127" i="9"/>
  <c r="J133" i="9"/>
  <c r="G133" i="9"/>
  <c r="H131" i="9"/>
  <c r="J131" i="9"/>
  <c r="K129" i="9"/>
  <c r="M129" i="9"/>
  <c r="J129" i="9"/>
  <c r="G129" i="9"/>
  <c r="J127" i="9"/>
  <c r="H120" i="9"/>
  <c r="J120" i="9"/>
  <c r="E120" i="9"/>
  <c r="G120" i="9"/>
  <c r="J124" i="9"/>
  <c r="G124" i="9"/>
  <c r="K122" i="9"/>
  <c r="M122" i="9"/>
  <c r="J122" i="9"/>
  <c r="G122" i="9"/>
  <c r="H113" i="9"/>
  <c r="J113" i="9"/>
  <c r="E113" i="9"/>
  <c r="G113" i="9"/>
  <c r="J110" i="9"/>
  <c r="G110" i="9"/>
  <c r="E108" i="9"/>
  <c r="G108" i="9"/>
  <c r="H104" i="9"/>
  <c r="J104" i="9"/>
  <c r="J117" i="9"/>
  <c r="G117" i="9"/>
  <c r="K115" i="9"/>
  <c r="M115" i="9"/>
  <c r="J115" i="9"/>
  <c r="G115" i="9"/>
  <c r="H91" i="9"/>
  <c r="E91" i="9"/>
  <c r="G91" i="9"/>
  <c r="H60" i="9"/>
  <c r="J60" i="9"/>
  <c r="E60" i="9"/>
  <c r="G60" i="9"/>
  <c r="K42" i="9"/>
  <c r="M42" i="9"/>
  <c r="K43" i="9"/>
  <c r="M43" i="9"/>
  <c r="K44" i="9"/>
  <c r="M44" i="9"/>
  <c r="J42" i="9"/>
  <c r="J43" i="9"/>
  <c r="J44" i="9"/>
  <c r="G42" i="9"/>
  <c r="G43" i="9"/>
  <c r="G44" i="9"/>
  <c r="B44" i="9"/>
  <c r="B43" i="9"/>
  <c r="B42" i="9"/>
  <c r="B41" i="9"/>
  <c r="B40" i="9"/>
  <c r="B39" i="9"/>
  <c r="H83" i="9"/>
  <c r="J83" i="9"/>
  <c r="H82" i="9"/>
  <c r="J82" i="9"/>
  <c r="C172" i="9"/>
  <c r="C170" i="9"/>
  <c r="C169" i="9"/>
  <c r="C168" i="9"/>
  <c r="C165" i="9"/>
  <c r="C163" i="9"/>
  <c r="C164" i="9"/>
  <c r="C154" i="9"/>
  <c r="C153" i="9"/>
  <c r="C152" i="9"/>
  <c r="C151" i="9"/>
  <c r="C150" i="9"/>
  <c r="C149" i="9"/>
  <c r="C148" i="9"/>
  <c r="J106" i="9"/>
  <c r="G106" i="9"/>
  <c r="K40" i="9"/>
  <c r="M40" i="9"/>
  <c r="K41" i="9"/>
  <c r="M41" i="9"/>
  <c r="K39" i="9"/>
  <c r="M39" i="9"/>
  <c r="J100" i="9"/>
  <c r="J99" i="9"/>
  <c r="G100" i="9"/>
  <c r="G99" i="9"/>
  <c r="J96" i="9"/>
  <c r="G96" i="9"/>
  <c r="G95" i="9"/>
  <c r="J95" i="9"/>
  <c r="J92" i="9"/>
  <c r="G92" i="9"/>
  <c r="J91" i="9"/>
  <c r="J87" i="9"/>
  <c r="G87" i="9"/>
  <c r="K87" i="9"/>
  <c r="M87" i="9"/>
  <c r="E83" i="9"/>
  <c r="G83" i="9"/>
  <c r="J84" i="9"/>
  <c r="G84" i="9"/>
  <c r="K84" i="9"/>
  <c r="M84" i="9"/>
  <c r="E82" i="9"/>
  <c r="G82" i="9"/>
  <c r="J77" i="9"/>
  <c r="K77" i="9"/>
  <c r="M77" i="9"/>
  <c r="J78" i="9"/>
  <c r="G77" i="9"/>
  <c r="G78" i="9"/>
  <c r="E76" i="9"/>
  <c r="G76" i="9"/>
  <c r="H76" i="9"/>
  <c r="J76" i="9"/>
  <c r="G72" i="9"/>
  <c r="G73" i="9"/>
  <c r="G71" i="9"/>
  <c r="H71" i="9"/>
  <c r="J71" i="9"/>
  <c r="K71" i="9"/>
  <c r="M71" i="9"/>
  <c r="J72" i="9"/>
  <c r="K72" i="9"/>
  <c r="M72" i="9"/>
  <c r="J59" i="9"/>
  <c r="G59" i="9"/>
  <c r="K106" i="9"/>
  <c r="M106" i="9"/>
  <c r="G104" i="9"/>
  <c r="J81" i="9"/>
  <c r="G81" i="9"/>
  <c r="J73" i="9"/>
  <c r="J70" i="9"/>
  <c r="G70" i="9"/>
  <c r="K70" i="9"/>
  <c r="M70" i="9"/>
  <c r="J39" i="9"/>
  <c r="J41" i="9"/>
  <c r="J40" i="9"/>
  <c r="G41" i="9"/>
  <c r="G40" i="9"/>
  <c r="G39" i="9"/>
  <c r="K140" i="9"/>
  <c r="M140" i="9"/>
  <c r="K136" i="9"/>
  <c r="M136" i="9"/>
  <c r="K124" i="9"/>
  <c r="M124" i="9"/>
  <c r="K133" i="9"/>
  <c r="M133" i="9"/>
  <c r="K127" i="9"/>
  <c r="M127" i="9"/>
  <c r="E131" i="9"/>
  <c r="G131" i="9"/>
  <c r="K131" i="9"/>
  <c r="M131" i="9"/>
  <c r="H108" i="9"/>
  <c r="J108" i="9"/>
  <c r="K108" i="9"/>
  <c r="M108" i="9"/>
  <c r="K110" i="9"/>
  <c r="M110" i="9"/>
  <c r="K120" i="9"/>
  <c r="M120" i="9"/>
  <c r="K117" i="9"/>
  <c r="M117" i="9"/>
  <c r="K113" i="9"/>
  <c r="M113" i="9"/>
  <c r="K104" i="9"/>
  <c r="M104" i="9"/>
  <c r="K100" i="9"/>
  <c r="M100" i="9"/>
  <c r="K59" i="9"/>
  <c r="M59" i="9"/>
  <c r="K96" i="9"/>
  <c r="M96" i="9"/>
  <c r="K95" i="9"/>
  <c r="M95" i="9"/>
  <c r="K92" i="9"/>
  <c r="M92" i="9"/>
  <c r="K91" i="9"/>
  <c r="M91" i="9"/>
  <c r="K99" i="9"/>
  <c r="M99" i="9"/>
  <c r="K60" i="9"/>
  <c r="M60" i="9"/>
  <c r="K82" i="9"/>
  <c r="M82" i="9"/>
  <c r="K83" i="9"/>
  <c r="M83" i="9"/>
  <c r="K81" i="9"/>
  <c r="M81" i="9"/>
  <c r="K73" i="9"/>
  <c r="M73" i="9"/>
  <c r="K78" i="9"/>
  <c r="M78" i="9"/>
  <c r="K76" i="9"/>
  <c r="M76" i="9"/>
  <c r="B171" i="9"/>
</calcChain>
</file>

<file path=xl/sharedStrings.xml><?xml version="1.0" encoding="utf-8"?>
<sst xmlns="http://schemas.openxmlformats.org/spreadsheetml/2006/main" count="292" uniqueCount="153">
  <si>
    <t>(найменування головного розпорядника коштів місцевого бюджету)</t>
  </si>
  <si>
    <t>N з/п</t>
  </si>
  <si>
    <t>Завдання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</si>
  <si>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</si>
  <si>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</si>
  <si>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</si>
  <si>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</si>
  <si>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</si>
  <si>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</si>
  <si>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</si>
  <si>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</si>
  <si>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</si>
  <si>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</si>
  <si>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</si>
  <si>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</si>
  <si>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</si>
  <si>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</si>
  <si>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N
з/п</t>
  </si>
  <si>
    <t>Ціль державної політики</t>
  </si>
  <si>
    <t>гривень</t>
  </si>
  <si>
    <t>(ініціали/ініціал, прізвище)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</si>
  <si>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</si>
  <si>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</si>
  <si>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</si>
  <si>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</si>
  <si>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</si>
  <si>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</si>
  <si>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</si>
  <si>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</si>
  <si>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</si>
  <si>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</si>
  <si>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</si>
  <si>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 xml:space="preserve">1. 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</si>
  <si>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</si>
  <si>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</si>
  <si>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</si>
  <si>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</si>
  <si>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</si>
  <si>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</si>
  <si>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Головний бухгалтер</t>
  </si>
  <si>
    <t>%</t>
  </si>
  <si>
    <t>Управління транспорту та зв'язку Хмельницької міської ради</t>
  </si>
  <si>
    <t xml:space="preserve"> Інші заходи у сфері електротранспорту</t>
  </si>
  <si>
    <t>обсяг видатків на придбання тролейбусів у лізинг в поточному році</t>
  </si>
  <si>
    <t>рішення сесії міської ради</t>
  </si>
  <si>
    <t>грн.</t>
  </si>
  <si>
    <t>загальний обсяг видатків на придбання тролейбусів, в т.ч.:</t>
  </si>
  <si>
    <t>грн</t>
  </si>
  <si>
    <t>розрахунок очікуваної потреби в коштах на придбання тролейбусів</t>
  </si>
  <si>
    <t>тролейбуси базової комплектації (низькопольні)</t>
  </si>
  <si>
    <t>тролейбуси з автономним ходом</t>
  </si>
  <si>
    <t>од.</t>
  </si>
  <si>
    <t>відсоток забезпеченості фінансовим ресурсом на придбання тролейбусів відповідно до загальної суми на придбання тролейбусів</t>
  </si>
  <si>
    <t>розрахунково</t>
  </si>
  <si>
    <t>середня вартість придбання 1 тролейбуса базової комплектації</t>
  </si>
  <si>
    <t>середня вартість придбання 1 тролейбуса з автономним ходом</t>
  </si>
  <si>
    <t>зменшення матеріальних витрат на поточний ремонт тролейбусів</t>
  </si>
  <si>
    <t>В.о. начальника  управління</t>
  </si>
  <si>
    <t>кількість тролейбусів, що планується придбати у лізинг, в т.ч.:</t>
  </si>
  <si>
    <t>звернення підприємства</t>
  </si>
  <si>
    <t>листи-звернення підприємства</t>
  </si>
  <si>
    <t>Розбіжності між фактичними та затвердженими результативними показниками відсутні</t>
  </si>
  <si>
    <t>0455</t>
  </si>
  <si>
    <t>Забезпечення безперебійної роботи громадського  транспорту Хмельницької міської територіальної громади, створення сприятливих умов для перевезення мешканців громади</t>
  </si>
  <si>
    <t>видатки на оплату за надання транспортних послуг з перевезень електричним транспортом</t>
  </si>
  <si>
    <t xml:space="preserve">загальна вартість наданих транспортних послуг </t>
  </si>
  <si>
    <t>розрахунок, договір</t>
  </si>
  <si>
    <t xml:space="preserve">обсяг транспортних послуг з перевезень електротранспортом </t>
  </si>
  <si>
    <t>км</t>
  </si>
  <si>
    <t>середня вартість 1-го км перевезень пасажирів електричним транспортом</t>
  </si>
  <si>
    <t>розрахунок</t>
  </si>
  <si>
    <t xml:space="preserve">Пояснення щодо причин розбіжностей між фактичними та затвердженими результативними показниками:  фактичне використання коштів  відповідно до договору фінансового лізингу. </t>
  </si>
  <si>
    <t>Пояснення щодо причин розбіжностей між фактичними та затвердженими результативними показниками:  фактичне використання коштів відповідно до актів виконаних робіт (зменшення видатків за рахунок зменшення обсягів наданих транспортних послуг з перевезень міським електричним транспортом ХКП "Електротранс")</t>
  </si>
  <si>
    <t xml:space="preserve">Пояснення щодо причин розбіжностей між фактичними та затвердженими результативними показниками:  фактичне надання обсягів транспортних послуг з перевезень міським електричним транспортом ХКП "Електротранс" відповідно до актів виконаних робіт. </t>
  </si>
  <si>
    <t>Аналіз стану виконання результативних показників: результативні показники по завданню 1 та по завданню 2 виконані в повному обсязі, результативні показники по завданню 3 відрізняються від затверджених, тому що  надані обсяги транспортних послуг з перевезень міським електричним транспортом ХКП "Електротранс" менше, ніж заплановано.</t>
  </si>
  <si>
    <t>Виконання даної бюджетної програми становить 99,9% до затверджених призначень на 2021 рік.</t>
  </si>
  <si>
    <t xml:space="preserve">Оплата за надання транспортних послуг з перевезення пасажирів електричним транспортом </t>
  </si>
  <si>
    <t>Надання поворотної фінансової допомоги Хмельницькому комунальному підприємству "Електротранс"</t>
  </si>
  <si>
    <t xml:space="preserve">Забезпечення надійної та безперебійної роботи громадського  транспорту Хмельницької міської територіальної громади, створення сприятливих умов для перевезення мешканців громади. </t>
  </si>
  <si>
    <t>Оплата за надання транспортних послуг з перевезення пасажирів електричним транспортом.</t>
  </si>
  <si>
    <t>7.1. Аналіз розділу «Видатки (надані кредити з бюджету) та напрями використання бюджетних коштів за бюджетною програмою»</t>
  </si>
  <si>
    <t>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</si>
  <si>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№ з/п</t>
  </si>
  <si>
    <t>Пояснення</t>
  </si>
  <si>
    <t>Програма розвитку та вдосконалення міського пасажирського транспорту міста Хмельницького на 2019 - 2023 роки</t>
  </si>
  <si>
    <t>9.1. Аналіз показників бюджетної програми</t>
  </si>
  <si>
    <t>Наталія ЙОРДАНОВА</t>
  </si>
  <si>
    <t>відсоток оновлення тролейбусів терміном експлуатації до 6 років до загальної кількості тролейбусів на підприємстві</t>
  </si>
  <si>
    <t>Завдання 3. Надання поворотної фінансової допомоги Хмельницькому комунальному підприємству "Електротранс"</t>
  </si>
  <si>
    <t>обсяг видатків</t>
  </si>
  <si>
    <t>звернення підприємства, рішення сесії міської ради</t>
  </si>
  <si>
    <t>кількість підприємств, яким надається поворотна фінансова допомога</t>
  </si>
  <si>
    <t>од</t>
  </si>
  <si>
    <t>Пояснення щодо причин розбіжностей між фактичними та затвердженими результативними показниками</t>
  </si>
  <si>
    <t>9.2. Пояснення щодо причин розбіжностей між фактичними та затвердженими результативними показниками***</t>
  </si>
  <si>
    <t xml:space="preserve"> 9.3. Аналіз стану виконання результативних показників</t>
  </si>
  <si>
    <t>Упродовж звітного року Управління транспорту та зв'язку Хмельницької міської ради здійснювало забезпечення функцій місцевого самоврядування, повноважень державної влади в галузі транспорту та зв'язку. Завдання бюджетної програми протягом року виконувались відповідно до законодавства з дотриманням правил запровадженням воєнного стану. Бюджетна програма на звітний період виконана.</t>
  </si>
  <si>
    <t>* Зазначаються всі напрями використання бюджетних коштів, затверджені у паспорті бюджетної програми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</si>
  <si>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</si>
  <si>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</si>
  <si>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 xml:space="preserve">Відхілення фактичного показника середня вартість 1-го км перевезень пасажирів електричним транспортом від затвердженого результативного показника відсутні. </t>
  </si>
  <si>
    <t xml:space="preserve">Відхілення фактичного показника відсоток відшкодування до понесених витрат від затвердженого результативного показника відсутні. </t>
  </si>
  <si>
    <t>про виконання паспорта бюджетної програми місцевого бюджету на 2023 рік</t>
  </si>
  <si>
    <t>Костянтин КОСТИК</t>
  </si>
  <si>
    <t>Оплата за надані уповноваженими агентами послуги, відповідно до умов кредитного договору між ХКП "Електротранс" та Європейським банком реконструкції та розвитку, в рамках інвестиційного проекту "Модернізація громадського тролейбусного транспорту у м.Хмельницький"</t>
  </si>
  <si>
    <t>Відшкодування витрат ХКП "Електротранс" на одноразову комісію за надання кредиту в межах виконання Кредитного договору укладеного з Європейським банком реконструкції та розвитку в рамках проекту «Модернізація громадського тролейбусного транспорту у м. Хмельницький» (операційний номер 53100 від 21.04.2023)</t>
  </si>
  <si>
    <t>Придбання матеріалів для ремонту електромереж (контактної мережі) ХКП "Електротранс"</t>
  </si>
  <si>
    <t>Програма розвитку  електротранспорту  Хмельницької міської територіальної громади на 2021 - 2025 роки (із внесенеми змінами)</t>
  </si>
  <si>
    <t>Завдання 1. Оплата за надання транспортних послуг з перевезення пасажирів електричним транспортом.</t>
  </si>
  <si>
    <t>Завдання 1. Оплата за надання транспортних послуг з перевезення пасажирів електричним транспортом</t>
  </si>
  <si>
    <t>обсяг транспортних послуг з перевезень електротранспортом з 01.11.2023</t>
  </si>
  <si>
    <t>середня вартість 1-го км перевезень пасажирів електричним транспортом з 01.11.2023</t>
  </si>
  <si>
    <t>Завдання 2. Придбання матеріалів для ремонту електромереж (контактної мережі) ХКП "Електротранс"</t>
  </si>
  <si>
    <t>довжина контактної мережі, яка ремонтується</t>
  </si>
  <si>
    <t>лист -звернення підприємства</t>
  </si>
  <si>
    <t>середні витрати на ремонт 1 км контактної мережі</t>
  </si>
  <si>
    <t>відсоток виконання робіт з ремонту контактної мережі до запланованого обсягу</t>
  </si>
  <si>
    <t xml:space="preserve">відсоток відшкодування до понесених витрат </t>
  </si>
  <si>
    <t>Завдання 4. Оплата за надані уповноваженими агентами послуги, відповідно до умов кредитного договору між ХКП "Електротранс" та Європейським банком реконструкції та розвитку, в рамках інвестиційного проекту "Модернізація громадського тролейбусного транспорту у м.Хмельницький"</t>
  </si>
  <si>
    <t>кількість підприємств, яким надається кошти на оплату за надані уповноваженими агентами послуги, відповідно до умов кредитного договору між ХКП "Електротранс" та Європейським банком реконструкції та розвитку, в рамках інвестиційного проекту "Модернизація громадського тролейбусного транспорту у м.Хмельницький"</t>
  </si>
  <si>
    <t>Завдання 5. Відшкодування витрат ХКП "Електротранс" на одноразову комісію за надання кредиту в межах виконання Кредитного договору укладеного з Європейським банком реконструкції та розвитку в рамках проекту «Модернізація громадського тролейбусного транспорту у м. Хмельницький» (операційний номер 53100 від 21.04.2023)</t>
  </si>
  <si>
    <t>кількість здійснених платежів, які пов'язані з проплатою одноразової комісії за надання кредиту в межах виконання Кредитного договору укладеного з Європейським банком реконструкції та розвитку в рамках проекту «Модернізація громадського тролейбусного транспорту у м. Хмельницький» (операційний номер 53100 від 21.04.2023) (в т.ч. комісія за переказ та комісія за обмін)</t>
  </si>
  <si>
    <t>витрати на оплату одноразової комісії за надання кредиту в межах виконання Кредитного договору укладеного з Європейським банком реконструкції та розвитку в рамках проекту «Модернізація громадського тролейбусного транспорту у м. Хмельницький» (операційний номер 53100 від 21.04.2023)</t>
  </si>
  <si>
    <t>лист - звернення підприємства</t>
  </si>
  <si>
    <t>кількість здійснених платежів, які пов'язані з проплатою юридичного висновку в межах виконання Кредитного договору укладеного з Європейським банком реконструкції та розвитку в рамках проекту «Модернізація громадського тролейбусного транспорту у м. Хмельницький» (операційний номер 53100 від 21.04.2023) (в т.ч. комісія за переказ та комісія за обмін)</t>
  </si>
  <si>
    <t>витрати на оплату юридичного висновку в межах виконання Кредитного договору укладеного з Європейським банком реконструкції та розвитку в рамках проекту «Модернізація громадського тролейбусного транспорту у м. Хмельницький» (операційний номер 53100 від 21.04.2023)</t>
  </si>
  <si>
    <t>Розбіжності обсягів касових видатків (наданих кредитів з бюджету) за напрямом використання бюджетних коштів - оплата за надання транспортних послуг з перевезення пасажирів електричним транспортом-виникла за рахунок зменшення видатків за рахунок зменшення обсягів наданих транспортних послуг з перевезень міським електричним транспортом ХКП "Електротранс"</t>
  </si>
  <si>
    <t>Розбіжності обсягів касових видатків (наданих кредитів з бюджету) за напрямом використання бюджетних коштів -придбання матеріалів для ремонту електромереж (контактної мережі) ХКП "Електротранс" - виникла за рахунок придбання обладнання за нижчими цінами.</t>
  </si>
  <si>
    <t>Розбіжності обсягів касових видатків (наданих кредитів з бюджету) за напрямом використання бюджетних коштів -оплата за надані уповноваженими агентами послуги, відповідно до умов кредитного договору між ХКП "Електротранс" та Європейським банком реконструкції та розвитку, в рамках інвестиційного проекту "Модернізація громадського тролейбусного транспорту у м.Хмельницький"- виникла за рахунок коливання курсу валют та інфляції, які виникли під час дії воєнного стану, що вплинуло на розрахунок суми угоди.</t>
  </si>
  <si>
    <t>мережа</t>
  </si>
  <si>
    <t>поворотна</t>
  </si>
  <si>
    <t xml:space="preserve">Відхілення фактичного показника обсяг видатків на оплату за надання транспортних послуг з перевезення пасажирів електричним транспортом. від затвердженого результативного показника пояснюється виникла за рахунок зменшення видатків за рахунок зменшення обсягів наданих транспортних послуг з перевезень міським електричним транспортом ХКП "Електротранс" та фактичним наданням обсягів транспортних послуг з перевезень міським електричним транспортом ХКП "Електротранс" відповідно до актів виконаних робіт. </t>
  </si>
  <si>
    <t>Відхілення фактичного показника придбання матеріалів для ремонту електромереж (контактної мережі) ХКП "Електротранс" від затвердженого результативного виникло за рахунок придбання обладнання за нижчими цінами.</t>
  </si>
  <si>
    <t xml:space="preserve">Відхілення фактичного показника надання поворотної фінансової допомоги Хмельницькому комунальному підприємству "Електротранс" від затвердженого результативного показника відсутні. </t>
  </si>
  <si>
    <t>Відхілення фактичного показника оплата за надані уповноваженими агентами послуги, відповідно до умов кредитного договору між ХКП "Електротранс" та Європейським банком реконструкції та розвитку, в рамках інвестиційного проекту "Модернізація громадського тролейбусного транспорту у м.Хмельницький" від затвердженого пояснюється коливанням курсу валют та інфляції, які виникли під час дії воєнного стану, що вплинуло на розрахунок суми угоди.</t>
  </si>
  <si>
    <t xml:space="preserve">Відхілення фактичного показника відшкодування витрат ХКП "Електротранс" на одноразову комісію за надання кредиту в межах виконання Кредитного договору укладеного з Європейським банком реконструкції та розвитку в рамках проекту «Модернізація громадського тролейбусного транспорту у м. Хмельницький» (операційний номер 53100 від 21.04.2023) від затвердженого результативного показника відсутні. </t>
  </si>
  <si>
    <t xml:space="preserve">Відхілення фактичного показника обсяг транспортних послуг з перевезень електротранспортом від затвердженого результативного показника пояснюється за рахунок зменшення обсягів наданих транспортних послуг з перевезень міським електричним транспортом ХКП "Електротранс" та фактичним наданням обсягів транспортних послуг з перевезень міським електричним транспортом ХКП "Електротранс" відповідно до актів виконаних робіт. </t>
  </si>
  <si>
    <t xml:space="preserve">Відхілення фактичного показника довжина контактної мережі, яка ремонтується від затвердженого результативного показника відсутні. </t>
  </si>
  <si>
    <t xml:space="preserve">Відхілення фактичного показника кількість підприємств, яким надається поворотна фінансова допомога від затвердженого результативного показника відсутні. </t>
  </si>
  <si>
    <t xml:space="preserve">Відхілення фактичного показника кількість підприємств, яким надається кошти на оплату за надані уповноваженими агентами послуги, відповідно до умов кредитного договору між ХКП "Електротранс" та Європейським банком реконструкції та розвитку, в рамках інвестиційного проекту "Модернизація громадського тролейбусного транспорту у м.Хмельницький" від затвердженого результативного показника відсутні. </t>
  </si>
  <si>
    <t xml:space="preserve">Відхілення фактичного показника кількість здійснених платежів, які пов'язані з проплатою одноразової комісії за надання кредиту в межах виконання Кредитного договору укладеного з Європейським банком реконструкції та розвитку в рамках проекту «Модернізація громадського тролейбусного транспорту у м. Хмельницький» (операційний номер 53100 від 21.04.2023) (в т.ч. комісія за переказ та комісія за обмін) від затвердженого результативного показника відсутні. </t>
  </si>
  <si>
    <t xml:space="preserve">Відхілення фактичного показника кількість здійснених платежів, які пов'язані з проплатою юридичного висновку в межах виконання Кредитного договору укладеного з Європейським банком реконструкції та розвитку в рамках проекту «Модернізація громадського тролейбусного транспорту у м. Хмельницький» (операційний номер 53100 від 21.04.2023) (в т.ч. комісія за переказ та комісія за обмін) від затвердженого результативного показника відсутні. </t>
  </si>
  <si>
    <t xml:space="preserve">Відхілення фактичного показника середні витрати на ремонт 1 км контактної мережі від затвердженого результативного показника виникло за рахунок придбання обладнання за нижчими цінами. </t>
  </si>
  <si>
    <t xml:space="preserve">Відхілення фактичного показника витрати на оплату одноразової комісії за надання кредиту в межах виконання Кредитного договору укладеного з Європейським банком реконструкції та розвитку в рамках проекту «Модернізація громадського тролейбусного транспорту у м. Хмельницький» (операційний номер 53100 від 21.04.2023) від затвердженого результативного показника відсутні. </t>
  </si>
  <si>
    <t xml:space="preserve">Відхілення фактичного показника витрати на оплату юридичного висновку в межах виконання Кредитного договору укладеного з Європейським банком реконструкції та розвитку в рамках проекту «Модернізація громадського тролейбусного транспорту у м. Хмельницький» (операційний номер 53100 від 21.04.2023) від затвердженого результативного показника відсутні. </t>
  </si>
  <si>
    <t>кредит</t>
  </si>
  <si>
    <t xml:space="preserve">Відхілення фактичного показника відсоток виконання робіт з ремонту контактної мережі до запланованого обсягу від затвердженого результативного показника відсутні. </t>
  </si>
  <si>
    <t xml:space="preserve">Аналіз стану виконання результативних показників свідчить, що під час роботи управління у період військового стану було забезпечено виконання завдань відповідно до головної мети діяльності за бюджетною програмою по КПКВК 1917426 на 2023 рік.  Результативні показники виконані в повному обсязі. </t>
  </si>
  <si>
    <t>Виконання даної бюджетної програми становить 97,9% до затверджених призначень на 2023 рік.</t>
  </si>
  <si>
    <t>ЗАТВЕРДЖЕНО
Наказ Міністерства фінансів України 26 серпня 2014 року № 836
(у редакції наказу Міністерства фінансів Українивід 01 листопада 2022 року № 359)</t>
  </si>
  <si>
    <t>Відшкодування витрат ХКП "Електротранс" на оплату юридичного висновку в межах виконання Кредитного договору укладеного з Європейським банком реконструкції та розвитку в рамках проекту «Модернізація громадського тролейбусного транспорту у м. Хмельницький» (операційний номер 53100 від 21.04.2023)</t>
  </si>
  <si>
    <t>Завдання 6. Відшкодування витрат ХКП "Електротранс" на оплату юридичного висновку в межах виконання Кредитного договору укладеного з Європейським банком реконструкції та розвитку в рамках проекту «Модернізація громадського тролейбусного транспорту у м. Хмельницький» (операційний номер 53100 від 21.04.2023)</t>
  </si>
  <si>
    <t xml:space="preserve">Відхілення фактичного показника відшкодування витрат ХКП "Електротранс" на оплату юридичного висновку в межах виконання Кредитного договору укладеного з Європейським банком реконструкції та розвитку в рамках проекту «Модернізація громадського тролейбусного транспорту у м. Хмельницький» (операційний номер 53100 від 21.04.2023) від затвердженого результативного показника відсутні.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</si>
</sst>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2" formatCode="#,##0.0"/>
  </numFmts>
  <fonts count="3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u/>
      <sz val="9"/>
      <color rgb="FF000000"/>
      <name val="Times New Roman"/>
      <family val="1"/>
      <charset val="204"/>
    </font>
    <font>
      <u/>
      <sz val="9"/>
      <color theme="1"/>
      <name val="Calibri"/>
      <family val="2"/>
      <charset val="204"/>
      <scheme val="minor"/>
    </font>
    <font>
      <sz val="10"/>
      <color rgb="FFFF0000"/>
      <name val="Times New Roman"/>
      <family val="1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u/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2" fillId="0" borderId="0" xfId="0" applyFont="1" applyFill="1"/>
    <xf numFmtId="0" fontId="15" fillId="0" borderId="0" xfId="0" applyFont="1" applyFill="1" applyAlignment="1">
      <alignment horizontal="left" vertical="top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/>
    <xf numFmtId="0" fontId="13" fillId="0" borderId="1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15" fillId="0" borderId="3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31" fillId="0" borderId="3" xfId="0" applyFont="1" applyFill="1" applyBorder="1" applyAlignment="1">
      <alignment horizontal="center" vertical="top" wrapText="1"/>
    </xf>
    <xf numFmtId="0" fontId="0" fillId="0" borderId="3" xfId="0" applyFill="1" applyBorder="1" applyAlignment="1"/>
    <xf numFmtId="0" fontId="0" fillId="0" borderId="0" xfId="0" applyFill="1"/>
    <xf numFmtId="0" fontId="15" fillId="0" borderId="3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wrapText="1"/>
    </xf>
    <xf numFmtId="0" fontId="13" fillId="0" borderId="1" xfId="0" applyNumberFormat="1" applyFont="1" applyFill="1" applyBorder="1" applyAlignment="1">
      <alignment horizontal="center" wrapText="1"/>
    </xf>
    <xf numFmtId="49" fontId="13" fillId="0" borderId="1" xfId="0" applyNumberFormat="1" applyFont="1" applyFill="1" applyBorder="1" applyAlignment="1">
      <alignment horizontal="center" wrapText="1"/>
    </xf>
    <xf numFmtId="49" fontId="13" fillId="0" borderId="1" xfId="0" applyNumberFormat="1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vertical="top" wrapText="1"/>
    </xf>
    <xf numFmtId="0" fontId="0" fillId="0" borderId="0" xfId="0" applyFill="1" applyAlignment="1"/>
    <xf numFmtId="0" fontId="15" fillId="0" borderId="0" xfId="0" applyFont="1" applyFill="1" applyBorder="1" applyAlignment="1">
      <alignment vertical="top" wrapText="1"/>
    </xf>
    <xf numFmtId="0" fontId="15" fillId="0" borderId="3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/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2" fontId="16" fillId="0" borderId="0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 wrapText="1" shrinkToFit="1"/>
    </xf>
    <xf numFmtId="0" fontId="21" fillId="0" borderId="8" xfId="0" applyFont="1" applyFill="1" applyBorder="1" applyAlignment="1">
      <alignment horizontal="left" vertical="center" wrapText="1" shrinkToFit="1"/>
    </xf>
    <xf numFmtId="0" fontId="21" fillId="0" borderId="0" xfId="0" applyFont="1" applyFill="1" applyBorder="1" applyAlignment="1">
      <alignment horizontal="left" vertical="center" wrapText="1" shrinkToFit="1"/>
    </xf>
    <xf numFmtId="0" fontId="10" fillId="0" borderId="0" xfId="0" applyFont="1" applyFill="1" applyAlignment="1">
      <alignment horizontal="left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0" xfId="0" applyFont="1" applyFill="1"/>
    <xf numFmtId="0" fontId="16" fillId="0" borderId="4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11" fillId="0" borderId="2" xfId="0" applyFont="1" applyFill="1" applyBorder="1"/>
    <xf numFmtId="0" fontId="0" fillId="0" borderId="5" xfId="0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0" fillId="0" borderId="8" xfId="0" applyFill="1" applyBorder="1" applyAlignment="1"/>
    <xf numFmtId="0" fontId="0" fillId="0" borderId="9" xfId="0" applyFill="1" applyBorder="1" applyAlignment="1"/>
    <xf numFmtId="0" fontId="17" fillId="0" borderId="2" xfId="0" applyFont="1" applyFill="1" applyBorder="1" applyAlignment="1">
      <alignment vertical="center" wrapText="1"/>
    </xf>
    <xf numFmtId="182" fontId="11" fillId="0" borderId="2" xfId="0" applyNumberFormat="1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/>
    </xf>
    <xf numFmtId="3" fontId="11" fillId="0" borderId="2" xfId="0" applyNumberFormat="1" applyFont="1" applyFill="1" applyBorder="1"/>
    <xf numFmtId="1" fontId="16" fillId="0" borderId="2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center" wrapText="1"/>
    </xf>
    <xf numFmtId="0" fontId="22" fillId="0" borderId="2" xfId="0" applyFont="1" applyFill="1" applyBorder="1" applyAlignment="1">
      <alignment horizontal="center" wrapText="1"/>
    </xf>
    <xf numFmtId="0" fontId="22" fillId="0" borderId="2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left" wrapText="1"/>
    </xf>
    <xf numFmtId="0" fontId="24" fillId="0" borderId="2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left" wrapText="1"/>
    </xf>
    <xf numFmtId="0" fontId="1" fillId="0" borderId="8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left" wrapText="1"/>
    </xf>
    <xf numFmtId="0" fontId="22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wrapText="1"/>
    </xf>
    <xf numFmtId="0" fontId="25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wrapText="1"/>
    </xf>
    <xf numFmtId="0" fontId="24" fillId="0" borderId="2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/>
    </xf>
    <xf numFmtId="0" fontId="24" fillId="0" borderId="2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27" fillId="0" borderId="0" xfId="0" applyFont="1" applyFill="1" applyAlignment="1">
      <alignment vertical="top"/>
    </xf>
    <xf numFmtId="0" fontId="28" fillId="0" borderId="0" xfId="0" applyFont="1" applyFill="1"/>
    <xf numFmtId="0" fontId="1" fillId="0" borderId="0" xfId="0" applyFont="1" applyFill="1" applyAlignment="1">
      <alignment vertical="center"/>
    </xf>
    <xf numFmtId="0" fontId="29" fillId="0" borderId="0" xfId="0" applyFont="1" applyFill="1"/>
    <xf numFmtId="0" fontId="30" fillId="0" borderId="0" xfId="0" applyFont="1" applyFill="1" applyAlignment="1">
      <alignment vertical="top"/>
    </xf>
    <xf numFmtId="0" fontId="18" fillId="0" borderId="0" xfId="0" applyFont="1" applyFill="1" applyAlignment="1">
      <alignment vertical="top"/>
    </xf>
    <xf numFmtId="0" fontId="26" fillId="0" borderId="0" xfId="0" applyFont="1" applyFill="1"/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/>
    <xf numFmtId="0" fontId="7" fillId="0" borderId="0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top" wrapText="1"/>
    </xf>
    <xf numFmtId="0" fontId="19" fillId="0" borderId="0" xfId="0" applyFont="1" applyFill="1" applyAlignment="1">
      <alignment vertical="top" wrapText="1"/>
    </xf>
    <xf numFmtId="0" fontId="20" fillId="0" borderId="0" xfId="0" applyFont="1" applyFill="1" applyAlignment="1">
      <alignment wrapText="1"/>
    </xf>
    <xf numFmtId="0" fontId="12" fillId="0" borderId="0" xfId="0" applyFont="1" applyFill="1" applyAlignment="1">
      <alignment wrapText="1"/>
    </xf>
    <xf numFmtId="0" fontId="14" fillId="0" borderId="0" xfId="0" applyFont="1" applyFill="1" applyAlignment="1">
      <alignment horizontal="left" vertical="center" wrapText="1"/>
    </xf>
    <xf numFmtId="0" fontId="12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14" fillId="0" borderId="0" xfId="0" applyFont="1" applyFill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top"/>
    </xf>
    <xf numFmtId="0" fontId="33" fillId="0" borderId="3" xfId="0" applyFont="1" applyFill="1" applyBorder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6"/>
  <sheetViews>
    <sheetView tabSelected="1" view="pageBreakPreview" zoomScale="91" zoomScaleNormal="100" zoomScaleSheetLayoutView="91" workbookViewId="0">
      <selection activeCell="T150" sqref="T150"/>
    </sheetView>
  </sheetViews>
  <sheetFormatPr defaultRowHeight="15.75" x14ac:dyDescent="0.25"/>
  <cols>
    <col min="1" max="1" width="4.42578125" style="3" customWidth="1"/>
    <col min="2" max="2" width="21.140625" style="3" customWidth="1"/>
    <col min="3" max="3" width="11.42578125" style="3" customWidth="1"/>
    <col min="4" max="4" width="13.42578125" style="3" customWidth="1"/>
    <col min="5" max="10" width="13" style="3" customWidth="1"/>
    <col min="11" max="11" width="15" style="3" customWidth="1"/>
    <col min="12" max="12" width="13.5703125" style="3" customWidth="1"/>
    <col min="13" max="13" width="14.5703125" style="3" customWidth="1"/>
    <col min="14" max="18" width="0" style="3" hidden="1" customWidth="1"/>
    <col min="19" max="16384" width="9.140625" style="3"/>
  </cols>
  <sheetData>
    <row r="1" spans="1:13" ht="15.75" customHeight="1" x14ac:dyDescent="0.25">
      <c r="J1" s="4" t="s">
        <v>149</v>
      </c>
      <c r="K1" s="4"/>
      <c r="L1" s="4"/>
      <c r="M1" s="4"/>
    </row>
    <row r="2" spans="1:13" x14ac:dyDescent="0.25">
      <c r="J2" s="4"/>
      <c r="K2" s="4"/>
      <c r="L2" s="4"/>
      <c r="M2" s="4"/>
    </row>
    <row r="3" spans="1:13" ht="14.25" customHeight="1" x14ac:dyDescent="0.25">
      <c r="J3" s="4"/>
      <c r="K3" s="4"/>
      <c r="L3" s="4"/>
      <c r="M3" s="4"/>
    </row>
    <row r="4" spans="1:13" ht="6" customHeight="1" x14ac:dyDescent="0.25">
      <c r="J4" s="4"/>
      <c r="K4" s="4"/>
      <c r="L4" s="4"/>
      <c r="M4" s="4"/>
    </row>
    <row r="5" spans="1:13" ht="15" customHeight="1" x14ac:dyDescent="0.25">
      <c r="A5" s="5" t="s">
        <v>10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x14ac:dyDescent="0.25">
      <c r="A6" s="5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15.75" customHeight="1" x14ac:dyDescent="0.25">
      <c r="A8" s="7" t="s">
        <v>32</v>
      </c>
      <c r="B8" s="8">
        <v>1900000</v>
      </c>
      <c r="C8" s="9"/>
      <c r="D8" s="10" t="s">
        <v>41</v>
      </c>
      <c r="E8" s="10"/>
      <c r="F8" s="11"/>
      <c r="G8" s="12"/>
      <c r="H8" s="12"/>
      <c r="I8" s="12"/>
      <c r="J8" s="12"/>
      <c r="K8" s="12"/>
      <c r="L8" s="13"/>
    </row>
    <row r="9" spans="1:13" ht="28.5" customHeight="1" x14ac:dyDescent="0.25">
      <c r="A9" s="14"/>
      <c r="B9" s="15" t="s">
        <v>35</v>
      </c>
      <c r="C9" s="16"/>
      <c r="D9" s="17" t="s">
        <v>0</v>
      </c>
      <c r="E9" s="17"/>
      <c r="F9" s="18"/>
      <c r="G9" s="18"/>
      <c r="H9" s="18"/>
      <c r="I9" s="18"/>
      <c r="J9" s="18"/>
      <c r="K9" s="19"/>
      <c r="L9" s="20"/>
    </row>
    <row r="10" spans="1:13" ht="18" customHeight="1" x14ac:dyDescent="0.25">
      <c r="A10" s="21" t="s">
        <v>33</v>
      </c>
      <c r="B10" s="22">
        <v>1910000</v>
      </c>
      <c r="C10" s="23"/>
      <c r="D10" s="10" t="s">
        <v>41</v>
      </c>
      <c r="E10" s="10"/>
      <c r="F10" s="11"/>
      <c r="G10" s="12"/>
      <c r="H10" s="12"/>
      <c r="I10" s="12"/>
      <c r="J10" s="12"/>
      <c r="K10" s="12"/>
      <c r="L10" s="24"/>
    </row>
    <row r="11" spans="1:13" ht="26.25" customHeight="1" x14ac:dyDescent="0.25">
      <c r="A11" s="14"/>
      <c r="B11" s="15" t="s">
        <v>35</v>
      </c>
      <c r="C11" s="16"/>
      <c r="D11" s="17" t="s">
        <v>0</v>
      </c>
      <c r="E11" s="17"/>
      <c r="F11" s="18"/>
      <c r="G11" s="18"/>
      <c r="H11" s="18"/>
      <c r="I11" s="18"/>
      <c r="J11" s="18"/>
      <c r="K11" s="19"/>
      <c r="L11" s="20"/>
    </row>
    <row r="12" spans="1:13" ht="18" customHeight="1" x14ac:dyDescent="0.25">
      <c r="A12" s="25" t="s">
        <v>34</v>
      </c>
      <c r="B12" s="22">
        <v>1917426</v>
      </c>
      <c r="C12" s="22"/>
      <c r="D12" s="26">
        <v>7426</v>
      </c>
      <c r="E12" s="26"/>
      <c r="F12" s="27" t="s">
        <v>62</v>
      </c>
      <c r="G12" s="27"/>
      <c r="H12" s="22" t="s">
        <v>42</v>
      </c>
      <c r="I12" s="22"/>
      <c r="J12" s="22"/>
      <c r="K12" s="22"/>
      <c r="L12" s="28"/>
    </row>
    <row r="13" spans="1:13" ht="34.5" customHeight="1" x14ac:dyDescent="0.25">
      <c r="A13" s="14"/>
      <c r="B13" s="15" t="s">
        <v>35</v>
      </c>
      <c r="C13" s="16"/>
      <c r="D13" s="29" t="s">
        <v>36</v>
      </c>
      <c r="E13" s="30"/>
      <c r="F13" s="31" t="s">
        <v>37</v>
      </c>
      <c r="G13" s="30"/>
      <c r="H13" s="29" t="s">
        <v>38</v>
      </c>
      <c r="I13" s="30"/>
      <c r="J13" s="30"/>
      <c r="K13" s="30"/>
      <c r="L13" s="32"/>
    </row>
    <row r="14" spans="1:13" ht="19.5" customHeight="1" x14ac:dyDescent="0.25">
      <c r="A14" s="33" t="s">
        <v>21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</row>
    <row r="15" spans="1:13" ht="9.75" customHeight="1" x14ac:dyDescent="0.25">
      <c r="A15" s="34"/>
    </row>
    <row r="16" spans="1:13" ht="27" customHeight="1" x14ac:dyDescent="0.25">
      <c r="A16" s="35" t="s">
        <v>17</v>
      </c>
      <c r="B16" s="36" t="s">
        <v>18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</row>
    <row r="17" spans="1:13" ht="17.25" customHeight="1" x14ac:dyDescent="0.25">
      <c r="A17" s="37">
        <v>1</v>
      </c>
      <c r="B17" s="38" t="s">
        <v>63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</row>
    <row r="18" spans="1:13" ht="17.25" customHeight="1" x14ac:dyDescent="0.25">
      <c r="A18" s="37">
        <v>2</v>
      </c>
      <c r="B18" s="38" t="s">
        <v>76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</row>
    <row r="19" spans="1:13" ht="18" hidden="1" customHeight="1" x14ac:dyDescent="0.25">
      <c r="A19" s="37">
        <v>3</v>
      </c>
      <c r="B19" s="38" t="s">
        <v>77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</row>
    <row r="20" spans="1:13" ht="7.5" customHeight="1" x14ac:dyDescent="0.25">
      <c r="A20" s="34"/>
    </row>
    <row r="21" spans="1:13" x14ac:dyDescent="0.25">
      <c r="A21" s="39" t="s">
        <v>22</v>
      </c>
    </row>
    <row r="22" spans="1:13" ht="31.5" customHeight="1" x14ac:dyDescent="0.25">
      <c r="A22" s="40"/>
      <c r="B22" s="41" t="s">
        <v>78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  <row r="23" spans="1:13" x14ac:dyDescent="0.25">
      <c r="A23" s="39" t="s">
        <v>23</v>
      </c>
    </row>
    <row r="24" spans="1:13" ht="6.75" customHeight="1" x14ac:dyDescent="0.25">
      <c r="A24" s="34"/>
    </row>
    <row r="25" spans="1:13" ht="29.25" customHeight="1" x14ac:dyDescent="0.25">
      <c r="A25" s="35" t="s">
        <v>17</v>
      </c>
      <c r="B25" s="36" t="s">
        <v>2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</row>
    <row r="26" spans="1:13" ht="18.75" customHeight="1" x14ac:dyDescent="0.25">
      <c r="A26" s="37">
        <v>1</v>
      </c>
      <c r="B26" s="43" t="s">
        <v>79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5"/>
    </row>
    <row r="27" spans="1:13" ht="16.5" customHeight="1" x14ac:dyDescent="0.25">
      <c r="A27" s="37">
        <v>2</v>
      </c>
      <c r="B27" s="43" t="s">
        <v>106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5"/>
    </row>
    <row r="28" spans="1:13" ht="16.5" customHeight="1" x14ac:dyDescent="0.25">
      <c r="A28" s="37">
        <v>3</v>
      </c>
      <c r="B28" s="43" t="s">
        <v>77</v>
      </c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5"/>
    </row>
    <row r="29" spans="1:13" ht="32.25" customHeight="1" x14ac:dyDescent="0.25">
      <c r="A29" s="37">
        <v>4</v>
      </c>
      <c r="B29" s="43" t="s">
        <v>104</v>
      </c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5"/>
    </row>
    <row r="30" spans="1:13" ht="33.75" customHeight="1" x14ac:dyDescent="0.25">
      <c r="A30" s="37">
        <v>5</v>
      </c>
      <c r="B30" s="43" t="s">
        <v>105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5"/>
    </row>
    <row r="31" spans="1:13" ht="33.75" customHeight="1" x14ac:dyDescent="0.25">
      <c r="A31" s="37">
        <v>6</v>
      </c>
      <c r="B31" s="43" t="s">
        <v>150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5"/>
    </row>
    <row r="32" spans="1:13" ht="12.75" customHeight="1" x14ac:dyDescent="0.25">
      <c r="A32" s="34"/>
    </row>
    <row r="33" spans="1:26" x14ac:dyDescent="0.25">
      <c r="A33" s="39" t="s">
        <v>24</v>
      </c>
    </row>
    <row r="34" spans="1:26" x14ac:dyDescent="0.25">
      <c r="A34" s="39" t="s">
        <v>80</v>
      </c>
      <c r="L34" s="40"/>
    </row>
    <row r="35" spans="1:26" x14ac:dyDescent="0.25">
      <c r="A35" s="39"/>
      <c r="L35" s="40"/>
      <c r="M35" s="40" t="s">
        <v>19</v>
      </c>
    </row>
    <row r="36" spans="1:26" ht="30.75" customHeight="1" x14ac:dyDescent="0.25">
      <c r="A36" s="36" t="s">
        <v>17</v>
      </c>
      <c r="B36" s="36" t="s">
        <v>25</v>
      </c>
      <c r="C36" s="36"/>
      <c r="D36" s="36"/>
      <c r="E36" s="36" t="s">
        <v>11</v>
      </c>
      <c r="F36" s="36"/>
      <c r="G36" s="36"/>
      <c r="H36" s="36" t="s">
        <v>26</v>
      </c>
      <c r="I36" s="36"/>
      <c r="J36" s="36"/>
      <c r="K36" s="36" t="s">
        <v>12</v>
      </c>
      <c r="L36" s="36"/>
      <c r="M36" s="36"/>
      <c r="R36" s="46"/>
      <c r="S36" s="46"/>
      <c r="T36" s="46"/>
      <c r="U36" s="46"/>
      <c r="V36" s="46"/>
      <c r="W36" s="46"/>
      <c r="X36" s="46"/>
      <c r="Y36" s="46"/>
      <c r="Z36" s="46"/>
    </row>
    <row r="37" spans="1:26" ht="33" customHeight="1" x14ac:dyDescent="0.25">
      <c r="A37" s="36"/>
      <c r="B37" s="36"/>
      <c r="C37" s="36"/>
      <c r="D37" s="36"/>
      <c r="E37" s="35" t="s">
        <v>13</v>
      </c>
      <c r="F37" s="35" t="s">
        <v>14</v>
      </c>
      <c r="G37" s="35" t="s">
        <v>15</v>
      </c>
      <c r="H37" s="35" t="s">
        <v>13</v>
      </c>
      <c r="I37" s="35" t="s">
        <v>14</v>
      </c>
      <c r="J37" s="35" t="s">
        <v>15</v>
      </c>
      <c r="K37" s="35" t="s">
        <v>13</v>
      </c>
      <c r="L37" s="35" t="s">
        <v>14</v>
      </c>
      <c r="M37" s="35" t="s">
        <v>15</v>
      </c>
      <c r="R37" s="47"/>
      <c r="S37" s="47"/>
      <c r="T37" s="47"/>
      <c r="U37" s="47"/>
      <c r="V37" s="47"/>
      <c r="W37" s="47"/>
      <c r="X37" s="47"/>
      <c r="Y37" s="47"/>
      <c r="Z37" s="47"/>
    </row>
    <row r="38" spans="1:26" ht="13.5" customHeight="1" x14ac:dyDescent="0.25">
      <c r="A38" s="37">
        <v>1</v>
      </c>
      <c r="B38" s="48">
        <v>2</v>
      </c>
      <c r="C38" s="48"/>
      <c r="D38" s="48"/>
      <c r="E38" s="37">
        <v>3</v>
      </c>
      <c r="F38" s="37">
        <v>4</v>
      </c>
      <c r="G38" s="49">
        <v>5</v>
      </c>
      <c r="H38" s="49">
        <v>6</v>
      </c>
      <c r="I38" s="49">
        <v>7</v>
      </c>
      <c r="J38" s="49">
        <v>8</v>
      </c>
      <c r="K38" s="37">
        <v>9</v>
      </c>
      <c r="L38" s="37">
        <v>10</v>
      </c>
      <c r="M38" s="37">
        <v>11</v>
      </c>
      <c r="R38" s="47"/>
      <c r="S38" s="47"/>
      <c r="T38" s="47"/>
      <c r="U38" s="47"/>
      <c r="V38" s="47"/>
      <c r="W38" s="47"/>
      <c r="X38" s="47"/>
      <c r="Y38" s="47"/>
      <c r="Z38" s="47"/>
    </row>
    <row r="39" spans="1:26" ht="34.5" customHeight="1" x14ac:dyDescent="0.25">
      <c r="A39" s="37">
        <v>1</v>
      </c>
      <c r="B39" s="43" t="str">
        <f t="shared" ref="B39:B44" si="0">B26</f>
        <v>Оплата за надання транспортних послуг з перевезення пасажирів електричним транспортом.</v>
      </c>
      <c r="C39" s="50"/>
      <c r="D39" s="51"/>
      <c r="E39" s="49">
        <v>124730000</v>
      </c>
      <c r="F39" s="49"/>
      <c r="G39" s="49">
        <f t="shared" ref="G39:G44" si="1">SUM(E39:F39)</f>
        <v>124730000</v>
      </c>
      <c r="H39" s="49">
        <v>121849536.83</v>
      </c>
      <c r="I39" s="49"/>
      <c r="J39" s="49">
        <f t="shared" ref="J39:J44" si="2">SUM(H39:I39)</f>
        <v>121849536.83</v>
      </c>
      <c r="K39" s="49">
        <f t="shared" ref="K39:K44" si="3">E39-H39</f>
        <v>2880463.1700000018</v>
      </c>
      <c r="L39" s="49"/>
      <c r="M39" s="49">
        <f t="shared" ref="M39:M44" si="4">SUM(K39:L39)</f>
        <v>2880463.1700000018</v>
      </c>
      <c r="R39" s="47"/>
      <c r="S39" s="47"/>
      <c r="T39" s="47"/>
      <c r="U39" s="47"/>
      <c r="V39" s="47"/>
      <c r="W39" s="47"/>
      <c r="X39" s="47"/>
      <c r="Y39" s="47"/>
      <c r="Z39" s="47"/>
    </row>
    <row r="40" spans="1:26" ht="36.75" customHeight="1" x14ac:dyDescent="0.25">
      <c r="A40" s="37">
        <v>2</v>
      </c>
      <c r="B40" s="43" t="str">
        <f t="shared" si="0"/>
        <v>Придбання матеріалів для ремонту електромереж (контактної мережі) ХКП "Електротранс"</v>
      </c>
      <c r="C40" s="50"/>
      <c r="D40" s="51"/>
      <c r="E40" s="49">
        <v>6528361</v>
      </c>
      <c r="F40" s="49"/>
      <c r="G40" s="49">
        <f t="shared" si="1"/>
        <v>6528361</v>
      </c>
      <c r="H40" s="49">
        <v>6528351</v>
      </c>
      <c r="I40" s="49"/>
      <c r="J40" s="49">
        <f t="shared" si="2"/>
        <v>6528351</v>
      </c>
      <c r="K40" s="49">
        <f t="shared" si="3"/>
        <v>10</v>
      </c>
      <c r="L40" s="49"/>
      <c r="M40" s="49">
        <f t="shared" si="4"/>
        <v>10</v>
      </c>
      <c r="R40" s="47"/>
      <c r="S40" s="47"/>
      <c r="T40" s="47"/>
      <c r="U40" s="47"/>
      <c r="V40" s="47"/>
      <c r="W40" s="47"/>
      <c r="X40" s="47"/>
      <c r="Y40" s="47"/>
      <c r="Z40" s="47"/>
    </row>
    <row r="41" spans="1:26" ht="48" customHeight="1" x14ac:dyDescent="0.25">
      <c r="A41" s="37">
        <v>3</v>
      </c>
      <c r="B41" s="43" t="str">
        <f t="shared" si="0"/>
        <v>Надання поворотної фінансової допомоги Хмельницькому комунальному підприємству "Електротранс"</v>
      </c>
      <c r="C41" s="50"/>
      <c r="D41" s="51"/>
      <c r="E41" s="49">
        <v>5000000</v>
      </c>
      <c r="F41" s="49"/>
      <c r="G41" s="49">
        <f t="shared" si="1"/>
        <v>5000000</v>
      </c>
      <c r="H41" s="49">
        <v>5000000</v>
      </c>
      <c r="I41" s="49"/>
      <c r="J41" s="49">
        <f t="shared" si="2"/>
        <v>5000000</v>
      </c>
      <c r="K41" s="49">
        <f t="shared" si="3"/>
        <v>0</v>
      </c>
      <c r="L41" s="49"/>
      <c r="M41" s="49">
        <f t="shared" si="4"/>
        <v>0</v>
      </c>
      <c r="R41" s="47"/>
      <c r="S41" s="47"/>
      <c r="T41" s="47"/>
      <c r="U41" s="47"/>
      <c r="V41" s="47"/>
      <c r="W41" s="47"/>
      <c r="X41" s="47"/>
      <c r="Y41" s="47"/>
      <c r="Z41" s="47"/>
    </row>
    <row r="42" spans="1:26" ht="97.5" customHeight="1" x14ac:dyDescent="0.25">
      <c r="A42" s="37">
        <v>4</v>
      </c>
      <c r="B42" s="43" t="str">
        <f t="shared" si="0"/>
        <v>Оплата за надані уповноваженими агентами послуги, відповідно до умов кредитного договору між ХКП "Електротранс" та Європейським банком реконструкції та розвитку, в рамках інвестиційного проекту "Модернізація громадського тролейбусного транспорту у м.Хмельницький"</v>
      </c>
      <c r="C42" s="50"/>
      <c r="D42" s="51"/>
      <c r="E42" s="49">
        <v>100000</v>
      </c>
      <c r="F42" s="49"/>
      <c r="G42" s="49">
        <f t="shared" si="1"/>
        <v>100000</v>
      </c>
      <c r="H42" s="49">
        <v>79979.600000000006</v>
      </c>
      <c r="I42" s="49"/>
      <c r="J42" s="49">
        <f t="shared" si="2"/>
        <v>79979.600000000006</v>
      </c>
      <c r="K42" s="49">
        <f t="shared" si="3"/>
        <v>20020.399999999994</v>
      </c>
      <c r="L42" s="49"/>
      <c r="M42" s="49">
        <f t="shared" si="4"/>
        <v>20020.399999999994</v>
      </c>
      <c r="R42" s="47"/>
      <c r="S42" s="47"/>
      <c r="T42" s="47"/>
      <c r="U42" s="47"/>
      <c r="V42" s="47"/>
      <c r="W42" s="47"/>
      <c r="X42" s="47"/>
      <c r="Y42" s="47"/>
      <c r="Z42" s="47"/>
    </row>
    <row r="43" spans="1:26" ht="110.25" customHeight="1" x14ac:dyDescent="0.25">
      <c r="A43" s="37">
        <v>5</v>
      </c>
      <c r="B43" s="43" t="str">
        <f t="shared" si="0"/>
        <v>Відшкодування витрат ХКП "Електротранс" на одноразову комісію за надання кредиту в межах виконання Кредитного договору укладеного з Європейським банком реконструкції та розвитку в рамках проекту «Модернізація громадського тролейбусного транспорту у м. Хмельницький» (операційний номер 53100 від 21.04.2023)</v>
      </c>
      <c r="C43" s="50"/>
      <c r="D43" s="51"/>
      <c r="E43" s="49">
        <v>4273281</v>
      </c>
      <c r="F43" s="49"/>
      <c r="G43" s="49">
        <f t="shared" si="1"/>
        <v>4273281</v>
      </c>
      <c r="H43" s="49">
        <v>4273281</v>
      </c>
      <c r="I43" s="49"/>
      <c r="J43" s="49">
        <f t="shared" si="2"/>
        <v>4273281</v>
      </c>
      <c r="K43" s="49">
        <f t="shared" si="3"/>
        <v>0</v>
      </c>
      <c r="L43" s="49"/>
      <c r="M43" s="49">
        <f t="shared" si="4"/>
        <v>0</v>
      </c>
      <c r="R43" s="47"/>
      <c r="S43" s="47"/>
      <c r="T43" s="47"/>
      <c r="U43" s="47"/>
      <c r="V43" s="47"/>
      <c r="W43" s="47"/>
      <c r="X43" s="47"/>
      <c r="Y43" s="47"/>
      <c r="Z43" s="47"/>
    </row>
    <row r="44" spans="1:26" ht="112.5" customHeight="1" x14ac:dyDescent="0.25">
      <c r="A44" s="37">
        <v>6</v>
      </c>
      <c r="B44" s="43" t="str">
        <f t="shared" si="0"/>
        <v>Відшкодування витрат ХКП "Електротранс" на оплату юридичного висновку в межах виконання Кредитного договору укладеного з Європейським банком реконструкції та розвитку в рамках проекту «Модернізація громадського тролейбусного транспорту у м. Хмельницький» (операційний номер 53100 від 21.04.2023)</v>
      </c>
      <c r="C44" s="50"/>
      <c r="D44" s="51"/>
      <c r="E44" s="49">
        <v>805778</v>
      </c>
      <c r="F44" s="49"/>
      <c r="G44" s="49">
        <f t="shared" si="1"/>
        <v>805778</v>
      </c>
      <c r="H44" s="49">
        <v>805778</v>
      </c>
      <c r="I44" s="49"/>
      <c r="J44" s="49">
        <f t="shared" si="2"/>
        <v>805778</v>
      </c>
      <c r="K44" s="49">
        <f t="shared" si="3"/>
        <v>0</v>
      </c>
      <c r="L44" s="49"/>
      <c r="M44" s="49">
        <f t="shared" si="4"/>
        <v>0</v>
      </c>
      <c r="R44" s="47"/>
      <c r="S44" s="47"/>
      <c r="T44" s="47"/>
      <c r="U44" s="47"/>
      <c r="V44" s="47"/>
      <c r="W44" s="47"/>
      <c r="X44" s="47"/>
      <c r="Y44" s="47"/>
      <c r="Z44" s="47"/>
    </row>
    <row r="45" spans="1:26" ht="12.75" customHeight="1" x14ac:dyDescent="0.25">
      <c r="A45" s="52"/>
      <c r="B45" s="53"/>
      <c r="C45" s="54"/>
      <c r="D45" s="54"/>
      <c r="E45" s="55"/>
      <c r="F45" s="55"/>
      <c r="G45" s="56"/>
      <c r="H45" s="56"/>
      <c r="I45" s="56"/>
      <c r="J45" s="56"/>
      <c r="K45" s="55"/>
      <c r="L45" s="55"/>
      <c r="M45" s="55"/>
      <c r="R45" s="47"/>
      <c r="S45" s="47"/>
      <c r="T45" s="47"/>
      <c r="U45" s="47"/>
      <c r="V45" s="47"/>
      <c r="W45" s="47"/>
      <c r="X45" s="47"/>
      <c r="Y45" s="47"/>
      <c r="Z45" s="47"/>
    </row>
    <row r="46" spans="1:26" ht="36.75" customHeight="1" x14ac:dyDescent="0.25">
      <c r="A46" s="57" t="s">
        <v>81</v>
      </c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R46" s="47"/>
      <c r="S46" s="47"/>
      <c r="T46" s="47"/>
      <c r="U46" s="47"/>
      <c r="V46" s="47"/>
      <c r="W46" s="47"/>
      <c r="X46" s="47"/>
      <c r="Y46" s="47"/>
      <c r="Z46" s="47"/>
    </row>
    <row r="47" spans="1:26" ht="27" customHeight="1" x14ac:dyDescent="0.25">
      <c r="A47" s="1" t="s">
        <v>82</v>
      </c>
      <c r="B47" s="58" t="s">
        <v>83</v>
      </c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60"/>
      <c r="R47" s="47"/>
      <c r="S47" s="47"/>
      <c r="T47" s="47"/>
      <c r="U47" s="47"/>
      <c r="V47" s="47"/>
      <c r="W47" s="47"/>
      <c r="X47" s="47"/>
      <c r="Y47" s="47"/>
      <c r="Z47" s="47"/>
    </row>
    <row r="48" spans="1:26" ht="18" customHeight="1" x14ac:dyDescent="0.25">
      <c r="A48" s="1">
        <v>1</v>
      </c>
      <c r="B48" s="61">
        <v>2</v>
      </c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3"/>
    </row>
    <row r="49" spans="1:14" ht="42" customHeight="1" x14ac:dyDescent="0.25">
      <c r="A49" s="1">
        <v>1</v>
      </c>
      <c r="B49" s="64" t="s">
        <v>126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</row>
    <row r="50" spans="1:14" ht="38.25" customHeight="1" x14ac:dyDescent="0.25">
      <c r="A50" s="1">
        <v>2</v>
      </c>
      <c r="B50" s="64" t="s">
        <v>127</v>
      </c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</row>
    <row r="51" spans="1:14" ht="42" customHeight="1" x14ac:dyDescent="0.25">
      <c r="A51" s="1">
        <v>3</v>
      </c>
      <c r="B51" s="64" t="s">
        <v>128</v>
      </c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</row>
    <row r="52" spans="1:14" ht="8.25" customHeight="1" x14ac:dyDescent="0.25">
      <c r="A52" s="2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</row>
    <row r="53" spans="1:14" ht="18" customHeight="1" x14ac:dyDescent="0.25">
      <c r="A53" s="67" t="s">
        <v>27</v>
      </c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</row>
    <row r="54" spans="1:14" ht="13.5" customHeight="1" x14ac:dyDescent="0.25">
      <c r="K54" s="40" t="s">
        <v>19</v>
      </c>
    </row>
    <row r="55" spans="1:14" ht="7.5" customHeight="1" x14ac:dyDescent="0.25">
      <c r="A55" s="34"/>
    </row>
    <row r="56" spans="1:14" ht="31.5" customHeight="1" x14ac:dyDescent="0.25">
      <c r="A56" s="36" t="s">
        <v>1</v>
      </c>
      <c r="B56" s="36" t="s">
        <v>28</v>
      </c>
      <c r="C56" s="36"/>
      <c r="D56" s="36"/>
      <c r="E56" s="36" t="s">
        <v>11</v>
      </c>
      <c r="F56" s="36"/>
      <c r="G56" s="36"/>
      <c r="H56" s="36" t="s">
        <v>26</v>
      </c>
      <c r="I56" s="36"/>
      <c r="J56" s="36"/>
      <c r="K56" s="36" t="s">
        <v>12</v>
      </c>
      <c r="L56" s="36"/>
      <c r="M56" s="36"/>
    </row>
    <row r="57" spans="1:14" ht="33.75" customHeight="1" x14ac:dyDescent="0.25">
      <c r="A57" s="36"/>
      <c r="B57" s="36"/>
      <c r="C57" s="36"/>
      <c r="D57" s="36"/>
      <c r="E57" s="35" t="s">
        <v>13</v>
      </c>
      <c r="F57" s="35" t="s">
        <v>14</v>
      </c>
      <c r="G57" s="35" t="s">
        <v>15</v>
      </c>
      <c r="H57" s="35" t="s">
        <v>13</v>
      </c>
      <c r="I57" s="35" t="s">
        <v>14</v>
      </c>
      <c r="J57" s="35" t="s">
        <v>15</v>
      </c>
      <c r="K57" s="35" t="s">
        <v>13</v>
      </c>
      <c r="L57" s="35" t="s">
        <v>14</v>
      </c>
      <c r="M57" s="35" t="s">
        <v>15</v>
      </c>
    </row>
    <row r="58" spans="1:14" ht="15" customHeight="1" x14ac:dyDescent="0.25">
      <c r="A58" s="35">
        <v>1</v>
      </c>
      <c r="B58" s="36">
        <v>2</v>
      </c>
      <c r="C58" s="36"/>
      <c r="D58" s="36"/>
      <c r="E58" s="35">
        <v>3</v>
      </c>
      <c r="F58" s="35">
        <v>4</v>
      </c>
      <c r="G58" s="35">
        <v>5</v>
      </c>
      <c r="H58" s="35">
        <v>6</v>
      </c>
      <c r="I58" s="35">
        <v>7</v>
      </c>
      <c r="J58" s="35">
        <v>8</v>
      </c>
      <c r="K58" s="35">
        <v>9</v>
      </c>
      <c r="L58" s="35">
        <v>10</v>
      </c>
      <c r="M58" s="35">
        <v>11</v>
      </c>
    </row>
    <row r="59" spans="1:14" ht="62.25" hidden="1" customHeight="1" x14ac:dyDescent="0.25">
      <c r="A59" s="35">
        <v>1</v>
      </c>
      <c r="B59" s="68" t="s">
        <v>84</v>
      </c>
      <c r="C59" s="69"/>
      <c r="D59" s="70"/>
      <c r="E59" s="71"/>
      <c r="F59" s="71"/>
      <c r="G59" s="72">
        <f>SUM(E59:F59)</f>
        <v>0</v>
      </c>
      <c r="H59" s="73"/>
      <c r="I59" s="74"/>
      <c r="J59" s="73">
        <f>SUM(H59:I59)</f>
        <v>0</v>
      </c>
      <c r="K59" s="73">
        <f>SUM(J59)-G59</f>
        <v>0</v>
      </c>
      <c r="L59" s="74"/>
      <c r="M59" s="73">
        <f>SUM(K59:L59)</f>
        <v>0</v>
      </c>
    </row>
    <row r="60" spans="1:14" ht="52.5" customHeight="1" x14ac:dyDescent="0.25">
      <c r="A60" s="37">
        <v>2</v>
      </c>
      <c r="B60" s="68" t="s">
        <v>107</v>
      </c>
      <c r="C60" s="69"/>
      <c r="D60" s="70"/>
      <c r="E60" s="49">
        <f>E39+E40+E41+E42+E43+E44</f>
        <v>141437420</v>
      </c>
      <c r="F60" s="49"/>
      <c r="G60" s="49">
        <f>SUM(E60:F60)</f>
        <v>141437420</v>
      </c>
      <c r="H60" s="49">
        <f>H39+H40+H41+H42+H43+H44</f>
        <v>138536926.43000001</v>
      </c>
      <c r="I60" s="75"/>
      <c r="J60" s="75">
        <f>SUM(H60:I60)</f>
        <v>138536926.43000001</v>
      </c>
      <c r="K60" s="75">
        <f>SUM(J60)-G60</f>
        <v>-2900493.5699999928</v>
      </c>
      <c r="L60" s="75"/>
      <c r="M60" s="75">
        <f>SUM(K60:L60)</f>
        <v>-2900493.5699999928</v>
      </c>
      <c r="N60" s="3">
        <f>ROUND((H60/E60)*100,1)</f>
        <v>97.9</v>
      </c>
    </row>
    <row r="61" spans="1:14" ht="9.75" customHeight="1" x14ac:dyDescent="0.25">
      <c r="A61" s="34"/>
    </row>
    <row r="62" spans="1:14" ht="21" customHeight="1" x14ac:dyDescent="0.25">
      <c r="A62" s="39" t="s">
        <v>29</v>
      </c>
    </row>
    <row r="63" spans="1:14" ht="21" customHeight="1" x14ac:dyDescent="0.25">
      <c r="A63" s="39" t="s">
        <v>85</v>
      </c>
    </row>
    <row r="64" spans="1:14" ht="10.5" customHeight="1" x14ac:dyDescent="0.25">
      <c r="A64" s="34"/>
    </row>
    <row r="65" spans="1:13" ht="47.25" customHeight="1" x14ac:dyDescent="0.25">
      <c r="A65" s="36" t="s">
        <v>1</v>
      </c>
      <c r="B65" s="36" t="s">
        <v>16</v>
      </c>
      <c r="C65" s="36" t="s">
        <v>3</v>
      </c>
      <c r="D65" s="36" t="s">
        <v>4</v>
      </c>
      <c r="E65" s="36" t="s">
        <v>11</v>
      </c>
      <c r="F65" s="36"/>
      <c r="G65" s="36"/>
      <c r="H65" s="36" t="s">
        <v>30</v>
      </c>
      <c r="I65" s="36"/>
      <c r="J65" s="36"/>
      <c r="K65" s="36" t="s">
        <v>12</v>
      </c>
      <c r="L65" s="36"/>
      <c r="M65" s="36"/>
    </row>
    <row r="66" spans="1:13" ht="30.75" customHeight="1" x14ac:dyDescent="0.25">
      <c r="A66" s="36"/>
      <c r="B66" s="36"/>
      <c r="C66" s="36"/>
      <c r="D66" s="36"/>
      <c r="E66" s="35" t="s">
        <v>13</v>
      </c>
      <c r="F66" s="35" t="s">
        <v>14</v>
      </c>
      <c r="G66" s="35" t="s">
        <v>15</v>
      </c>
      <c r="H66" s="35" t="s">
        <v>13</v>
      </c>
      <c r="I66" s="35" t="s">
        <v>14</v>
      </c>
      <c r="J66" s="35" t="s">
        <v>15</v>
      </c>
      <c r="K66" s="35" t="s">
        <v>13</v>
      </c>
      <c r="L66" s="35" t="s">
        <v>14</v>
      </c>
      <c r="M66" s="35" t="s">
        <v>15</v>
      </c>
    </row>
    <row r="67" spans="1:13" ht="15" customHeight="1" x14ac:dyDescent="0.25">
      <c r="A67" s="35">
        <v>1</v>
      </c>
      <c r="B67" s="35">
        <v>2</v>
      </c>
      <c r="C67" s="35">
        <v>3</v>
      </c>
      <c r="D67" s="35">
        <v>4</v>
      </c>
      <c r="E67" s="35">
        <v>5</v>
      </c>
      <c r="F67" s="35">
        <v>6</v>
      </c>
      <c r="G67" s="35">
        <v>7</v>
      </c>
      <c r="H67" s="35">
        <v>8</v>
      </c>
      <c r="I67" s="35">
        <v>9</v>
      </c>
      <c r="J67" s="35">
        <v>10</v>
      </c>
      <c r="K67" s="35">
        <v>11</v>
      </c>
      <c r="L67" s="35">
        <v>12</v>
      </c>
      <c r="M67" s="35">
        <v>13</v>
      </c>
    </row>
    <row r="68" spans="1:13" ht="19.5" hidden="1" customHeight="1" x14ac:dyDescent="0.25">
      <c r="A68" s="37"/>
      <c r="B68" s="76" t="s">
        <v>108</v>
      </c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8"/>
    </row>
    <row r="69" spans="1:13" ht="13.5" hidden="1" customHeight="1" x14ac:dyDescent="0.25">
      <c r="A69" s="37">
        <v>1</v>
      </c>
      <c r="B69" s="79" t="s">
        <v>5</v>
      </c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</row>
    <row r="70" spans="1:13" ht="58.5" hidden="1" customHeight="1" x14ac:dyDescent="0.25">
      <c r="A70" s="37"/>
      <c r="B70" s="80" t="s">
        <v>43</v>
      </c>
      <c r="C70" s="37" t="s">
        <v>45</v>
      </c>
      <c r="D70" s="81" t="s">
        <v>44</v>
      </c>
      <c r="E70" s="72"/>
      <c r="F70" s="72"/>
      <c r="G70" s="72">
        <f>SUM(E70:F70)</f>
        <v>0</v>
      </c>
      <c r="H70" s="72"/>
      <c r="I70" s="72"/>
      <c r="J70" s="72">
        <f>SUM(H70:I70)</f>
        <v>0</v>
      </c>
      <c r="K70" s="72">
        <f>SUM(J70)-G70</f>
        <v>0</v>
      </c>
      <c r="L70" s="72"/>
      <c r="M70" s="72">
        <f>SUM(K70:L70)</f>
        <v>0</v>
      </c>
    </row>
    <row r="71" spans="1:13" s="14" customFormat="1" ht="49.5" hidden="1" customHeight="1" x14ac:dyDescent="0.25">
      <c r="A71" s="37"/>
      <c r="B71" s="82" t="s">
        <v>46</v>
      </c>
      <c r="C71" s="37" t="s">
        <v>47</v>
      </c>
      <c r="D71" s="83" t="s">
        <v>48</v>
      </c>
      <c r="E71" s="72"/>
      <c r="F71" s="37"/>
      <c r="G71" s="72">
        <f>SUM(E71:F71)</f>
        <v>0</v>
      </c>
      <c r="H71" s="72">
        <f>SUM(F71:G71)</f>
        <v>0</v>
      </c>
      <c r="I71" s="37"/>
      <c r="J71" s="72">
        <f>SUM(H71:I71)</f>
        <v>0</v>
      </c>
      <c r="K71" s="72">
        <f>SUM(J71)-G71</f>
        <v>0</v>
      </c>
      <c r="L71" s="84"/>
      <c r="M71" s="72">
        <f>SUM(K71:L71)</f>
        <v>0</v>
      </c>
    </row>
    <row r="72" spans="1:13" s="14" customFormat="1" ht="48" hidden="1" customHeight="1" x14ac:dyDescent="0.25">
      <c r="A72" s="37"/>
      <c r="B72" s="82" t="s">
        <v>49</v>
      </c>
      <c r="C72" s="37" t="s">
        <v>47</v>
      </c>
      <c r="D72" s="85"/>
      <c r="E72" s="72"/>
      <c r="F72" s="37"/>
      <c r="G72" s="72">
        <f>SUM(E72:F72)</f>
        <v>0</v>
      </c>
      <c r="H72" s="72"/>
      <c r="I72" s="37"/>
      <c r="J72" s="72">
        <f>SUM(H72:I72)</f>
        <v>0</v>
      </c>
      <c r="K72" s="72">
        <f>SUM(J72)-G72</f>
        <v>0</v>
      </c>
      <c r="L72" s="84"/>
      <c r="M72" s="72">
        <f>SUM(K72:L72)</f>
        <v>0</v>
      </c>
    </row>
    <row r="73" spans="1:13" s="14" customFormat="1" ht="30" hidden="1" customHeight="1" x14ac:dyDescent="0.25">
      <c r="A73" s="37"/>
      <c r="B73" s="82" t="s">
        <v>50</v>
      </c>
      <c r="C73" s="37" t="s">
        <v>47</v>
      </c>
      <c r="D73" s="86"/>
      <c r="E73" s="72"/>
      <c r="F73" s="37"/>
      <c r="G73" s="72">
        <f>SUM(E73:F73)</f>
        <v>0</v>
      </c>
      <c r="H73" s="72"/>
      <c r="I73" s="37"/>
      <c r="J73" s="72">
        <f>SUM(H73:I73)</f>
        <v>0</v>
      </c>
      <c r="K73" s="72">
        <f>SUM(J73)-G73</f>
        <v>0</v>
      </c>
      <c r="L73" s="84"/>
      <c r="M73" s="72">
        <f>SUM(K73:L73)</f>
        <v>0</v>
      </c>
    </row>
    <row r="74" spans="1:13" s="87" customFormat="1" ht="0.75" hidden="1" customHeight="1" x14ac:dyDescent="0.25">
      <c r="A74" s="48" t="s">
        <v>71</v>
      </c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</row>
    <row r="75" spans="1:13" hidden="1" x14ac:dyDescent="0.25">
      <c r="A75" s="37">
        <v>2</v>
      </c>
      <c r="B75" s="79" t="s">
        <v>6</v>
      </c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</row>
    <row r="76" spans="1:13" s="14" customFormat="1" ht="62.25" hidden="1" customHeight="1" x14ac:dyDescent="0.25">
      <c r="A76" s="82"/>
      <c r="B76" s="82" t="s">
        <v>58</v>
      </c>
      <c r="C76" s="37" t="s">
        <v>51</v>
      </c>
      <c r="D76" s="88" t="s">
        <v>44</v>
      </c>
      <c r="E76" s="37">
        <f>E77+E78</f>
        <v>0</v>
      </c>
      <c r="F76" s="37"/>
      <c r="G76" s="49">
        <f>SUM(E76:F76)</f>
        <v>0</v>
      </c>
      <c r="H76" s="49">
        <f>SUM(F76:G76)</f>
        <v>0</v>
      </c>
      <c r="I76" s="49"/>
      <c r="J76" s="49">
        <f>SUM(H76:I76)</f>
        <v>0</v>
      </c>
      <c r="K76" s="84">
        <f>SUM(J76)-G76</f>
        <v>0</v>
      </c>
      <c r="L76" s="84"/>
      <c r="M76" s="84">
        <f>SUM(K76:L76)</f>
        <v>0</v>
      </c>
    </row>
    <row r="77" spans="1:13" s="14" customFormat="1" ht="44.25" hidden="1" customHeight="1" x14ac:dyDescent="0.25">
      <c r="A77" s="82"/>
      <c r="B77" s="82" t="s">
        <v>49</v>
      </c>
      <c r="C77" s="37" t="s">
        <v>51</v>
      </c>
      <c r="D77" s="89"/>
      <c r="E77" s="37"/>
      <c r="F77" s="37"/>
      <c r="G77" s="49">
        <f>SUM(E77:F77)</f>
        <v>0</v>
      </c>
      <c r="H77" s="37"/>
      <c r="I77" s="90"/>
      <c r="J77" s="49">
        <f>SUM(H77:I77)</f>
        <v>0</v>
      </c>
      <c r="K77" s="84">
        <f>SUM(J77)-G77</f>
        <v>0</v>
      </c>
      <c r="L77" s="84"/>
      <c r="M77" s="84">
        <f>SUM(K77:L77)</f>
        <v>0</v>
      </c>
    </row>
    <row r="78" spans="1:13" s="14" customFormat="1" ht="30.75" hidden="1" customHeight="1" x14ac:dyDescent="0.25">
      <c r="A78" s="82"/>
      <c r="B78" s="82" t="s">
        <v>50</v>
      </c>
      <c r="C78" s="37" t="s">
        <v>51</v>
      </c>
      <c r="D78" s="91"/>
      <c r="E78" s="37"/>
      <c r="F78" s="37"/>
      <c r="G78" s="49">
        <f>SUM(E78:F78)</f>
        <v>0</v>
      </c>
      <c r="H78" s="37"/>
      <c r="I78" s="90"/>
      <c r="J78" s="49">
        <f>SUM(H78:I78)</f>
        <v>0</v>
      </c>
      <c r="K78" s="84">
        <f>SUM(J78)-G78</f>
        <v>0</v>
      </c>
      <c r="L78" s="84"/>
      <c r="M78" s="84">
        <f>SUM(K78:L78)</f>
        <v>0</v>
      </c>
    </row>
    <row r="79" spans="1:13" s="87" customFormat="1" ht="0.75" hidden="1" customHeight="1" x14ac:dyDescent="0.25">
      <c r="A79" s="48" t="s">
        <v>61</v>
      </c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</row>
    <row r="80" spans="1:13" s="87" customFormat="1" ht="15" hidden="1" x14ac:dyDescent="0.25">
      <c r="A80" s="37">
        <v>3</v>
      </c>
      <c r="B80" s="79" t="s">
        <v>7</v>
      </c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</row>
    <row r="81" spans="1:13" s="14" customFormat="1" ht="108" hidden="1" customHeight="1" x14ac:dyDescent="0.25">
      <c r="A81" s="37"/>
      <c r="B81" s="82" t="s">
        <v>52</v>
      </c>
      <c r="C81" s="37" t="s">
        <v>40</v>
      </c>
      <c r="D81" s="37" t="s">
        <v>53</v>
      </c>
      <c r="E81" s="37"/>
      <c r="F81" s="37"/>
      <c r="G81" s="37">
        <f>SUM(E81:F81)</f>
        <v>0</v>
      </c>
      <c r="H81" s="37"/>
      <c r="I81" s="37"/>
      <c r="J81" s="37">
        <f>SUM(H81:I81)</f>
        <v>0</v>
      </c>
      <c r="K81" s="84">
        <f>SUM(J81)-G81</f>
        <v>0</v>
      </c>
      <c r="L81" s="84"/>
      <c r="M81" s="84">
        <f>SUM(K81:L81)</f>
        <v>0</v>
      </c>
    </row>
    <row r="82" spans="1:13" s="14" customFormat="1" ht="56.25" hidden="1" customHeight="1" x14ac:dyDescent="0.25">
      <c r="A82" s="37"/>
      <c r="B82" s="82" t="s">
        <v>54</v>
      </c>
      <c r="C82" s="37" t="s">
        <v>47</v>
      </c>
      <c r="D82" s="37" t="s">
        <v>53</v>
      </c>
      <c r="E82" s="72" t="e">
        <f>ROUND(E72/E77,0)</f>
        <v>#DIV/0!</v>
      </c>
      <c r="F82" s="72"/>
      <c r="G82" s="37" t="e">
        <f>SUM(E82:F82)</f>
        <v>#DIV/0!</v>
      </c>
      <c r="H82" s="72" t="e">
        <f>ROUND(H72/H77,0)</f>
        <v>#DIV/0!</v>
      </c>
      <c r="I82" s="72"/>
      <c r="J82" s="37" t="e">
        <f>SUM(H82:I82)</f>
        <v>#DIV/0!</v>
      </c>
      <c r="K82" s="84" t="e">
        <f>SUM(J82)-G82</f>
        <v>#DIV/0!</v>
      </c>
      <c r="L82" s="84"/>
      <c r="M82" s="84" t="e">
        <f>SUM(K82:L82)</f>
        <v>#DIV/0!</v>
      </c>
    </row>
    <row r="83" spans="1:13" s="14" customFormat="1" ht="59.25" hidden="1" customHeight="1" x14ac:dyDescent="0.25">
      <c r="A83" s="37"/>
      <c r="B83" s="82" t="s">
        <v>55</v>
      </c>
      <c r="C83" s="37" t="s">
        <v>47</v>
      </c>
      <c r="D83" s="37" t="s">
        <v>53</v>
      </c>
      <c r="E83" s="72" t="e">
        <f>ROUND(E73/E78,0)+1</f>
        <v>#DIV/0!</v>
      </c>
      <c r="F83" s="72"/>
      <c r="G83" s="37" t="e">
        <f>SUM(E83:F83)</f>
        <v>#DIV/0!</v>
      </c>
      <c r="H83" s="72" t="e">
        <f>ROUND(H73/H78,0)+1</f>
        <v>#DIV/0!</v>
      </c>
      <c r="I83" s="72"/>
      <c r="J83" s="37" t="e">
        <f>SUM(H83:I83)</f>
        <v>#DIV/0!</v>
      </c>
      <c r="K83" s="84" t="e">
        <f>SUM(J83)-G83</f>
        <v>#DIV/0!</v>
      </c>
      <c r="L83" s="84"/>
      <c r="M83" s="84" t="e">
        <f>SUM(K83:L83)</f>
        <v>#DIV/0!</v>
      </c>
    </row>
    <row r="84" spans="1:13" s="14" customFormat="1" ht="58.5" hidden="1" customHeight="1" x14ac:dyDescent="0.25">
      <c r="A84" s="37"/>
      <c r="B84" s="82" t="s">
        <v>56</v>
      </c>
      <c r="C84" s="37" t="s">
        <v>47</v>
      </c>
      <c r="D84" s="37" t="s">
        <v>53</v>
      </c>
      <c r="E84" s="49"/>
      <c r="F84" s="37"/>
      <c r="G84" s="37">
        <f>SUM(E84:F84)</f>
        <v>0</v>
      </c>
      <c r="H84" s="49"/>
      <c r="I84" s="37"/>
      <c r="J84" s="37">
        <f>SUM(H84:I84)</f>
        <v>0</v>
      </c>
      <c r="K84" s="92">
        <f>SUM(J84)-G84</f>
        <v>0</v>
      </c>
      <c r="L84" s="84"/>
      <c r="M84" s="92">
        <f>SUM(K84:L84)</f>
        <v>0</v>
      </c>
    </row>
    <row r="85" spans="1:13" s="14" customFormat="1" ht="15.75" hidden="1" customHeight="1" x14ac:dyDescent="0.25">
      <c r="A85" s="93" t="s">
        <v>61</v>
      </c>
      <c r="B85" s="94"/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5"/>
    </row>
    <row r="86" spans="1:13" s="14" customFormat="1" ht="13.5" hidden="1" customHeight="1" x14ac:dyDescent="0.25">
      <c r="A86" s="79">
        <v>4</v>
      </c>
      <c r="B86" s="96" t="s">
        <v>8</v>
      </c>
      <c r="C86" s="37"/>
      <c r="D86" s="37"/>
      <c r="E86" s="37"/>
      <c r="F86" s="37"/>
      <c r="G86" s="37"/>
      <c r="H86" s="90"/>
      <c r="I86" s="90"/>
      <c r="J86" s="90"/>
      <c r="K86" s="90"/>
      <c r="L86" s="90"/>
      <c r="M86" s="90"/>
    </row>
    <row r="87" spans="1:13" s="14" customFormat="1" ht="88.5" hidden="1" customHeight="1" x14ac:dyDescent="0.25">
      <c r="A87" s="82"/>
      <c r="B87" s="82" t="s">
        <v>87</v>
      </c>
      <c r="C87" s="37" t="s">
        <v>40</v>
      </c>
      <c r="D87" s="37" t="s">
        <v>53</v>
      </c>
      <c r="E87" s="37">
        <v>0</v>
      </c>
      <c r="F87" s="37"/>
      <c r="G87" s="37">
        <f>SUM(E87:F87)</f>
        <v>0</v>
      </c>
      <c r="H87" s="37"/>
      <c r="I87" s="37"/>
      <c r="J87" s="37">
        <f>SUM(H87:I87)</f>
        <v>0</v>
      </c>
      <c r="K87" s="97">
        <f>SUM(J87)-G87</f>
        <v>0</v>
      </c>
      <c r="L87" s="97"/>
      <c r="M87" s="97">
        <f>SUM(K87:L87)</f>
        <v>0</v>
      </c>
    </row>
    <row r="88" spans="1:13" s="87" customFormat="1" ht="2.25" hidden="1" customHeight="1" x14ac:dyDescent="0.25">
      <c r="A88" s="93" t="s">
        <v>61</v>
      </c>
      <c r="B88" s="98"/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9"/>
    </row>
    <row r="89" spans="1:13" s="14" customFormat="1" ht="20.25" customHeight="1" x14ac:dyDescent="0.25">
      <c r="A89" s="79"/>
      <c r="B89" s="76" t="s">
        <v>109</v>
      </c>
      <c r="C89" s="100"/>
      <c r="D89" s="100"/>
      <c r="E89" s="100"/>
      <c r="F89" s="100"/>
      <c r="G89" s="100"/>
      <c r="H89" s="94"/>
      <c r="I89" s="94"/>
      <c r="J89" s="94"/>
      <c r="K89" s="94"/>
      <c r="L89" s="94"/>
      <c r="M89" s="95"/>
    </row>
    <row r="90" spans="1:13" s="14" customFormat="1" ht="15" customHeight="1" x14ac:dyDescent="0.25">
      <c r="A90" s="37">
        <v>1</v>
      </c>
      <c r="B90" s="79" t="s">
        <v>5</v>
      </c>
      <c r="C90" s="37"/>
      <c r="D90" s="37"/>
      <c r="E90" s="37"/>
      <c r="F90" s="37"/>
      <c r="G90" s="37"/>
      <c r="H90" s="90"/>
      <c r="I90" s="90"/>
      <c r="J90" s="90"/>
      <c r="K90" s="90"/>
      <c r="L90" s="90"/>
      <c r="M90" s="90"/>
    </row>
    <row r="91" spans="1:13" s="14" customFormat="1" ht="83.25" customHeight="1" x14ac:dyDescent="0.25">
      <c r="A91" s="37"/>
      <c r="B91" s="82" t="s">
        <v>64</v>
      </c>
      <c r="C91" s="37" t="s">
        <v>47</v>
      </c>
      <c r="D91" s="37" t="s">
        <v>60</v>
      </c>
      <c r="E91" s="49">
        <f>E39</f>
        <v>124730000</v>
      </c>
      <c r="F91" s="49"/>
      <c r="G91" s="49">
        <f>SUM(E91:F91)</f>
        <v>124730000</v>
      </c>
      <c r="H91" s="49">
        <f>H39</f>
        <v>121849536.83</v>
      </c>
      <c r="I91" s="49"/>
      <c r="J91" s="49">
        <f>SUM(H91:I91)</f>
        <v>121849536.83</v>
      </c>
      <c r="K91" s="92">
        <f>SUM(J91)-G91</f>
        <v>-2880463.1700000018</v>
      </c>
      <c r="L91" s="84"/>
      <c r="M91" s="92">
        <f>SUM(K91:L91)</f>
        <v>-2880463.1700000018</v>
      </c>
    </row>
    <row r="92" spans="1:13" s="14" customFormat="1" ht="41.25" customHeight="1" x14ac:dyDescent="0.25">
      <c r="A92" s="37"/>
      <c r="B92" s="82" t="s">
        <v>65</v>
      </c>
      <c r="C92" s="37" t="s">
        <v>47</v>
      </c>
      <c r="D92" s="37" t="s">
        <v>66</v>
      </c>
      <c r="E92" s="49">
        <v>210965019</v>
      </c>
      <c r="F92" s="49"/>
      <c r="G92" s="49">
        <f>SUM(E92:F92)</f>
        <v>210965019</v>
      </c>
      <c r="H92" s="49">
        <v>194853738.69999999</v>
      </c>
      <c r="I92" s="49"/>
      <c r="J92" s="49">
        <f>SUM(H92:I92)</f>
        <v>194853738.69999999</v>
      </c>
      <c r="K92" s="92">
        <f>SUM(J92)-G92</f>
        <v>-16111280.300000012</v>
      </c>
      <c r="L92" s="84"/>
      <c r="M92" s="92">
        <f>SUM(K92:L92)</f>
        <v>-16111280.300000012</v>
      </c>
    </row>
    <row r="93" spans="1:13" s="87" customFormat="1" ht="0.75" hidden="1" customHeight="1" x14ac:dyDescent="0.25">
      <c r="A93" s="48" t="s">
        <v>61</v>
      </c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</row>
    <row r="94" spans="1:13" s="14" customFormat="1" ht="15.75" customHeight="1" x14ac:dyDescent="0.25">
      <c r="A94" s="37">
        <v>2</v>
      </c>
      <c r="B94" s="79" t="s">
        <v>6</v>
      </c>
      <c r="C94" s="37"/>
      <c r="D94" s="37"/>
      <c r="E94" s="37"/>
      <c r="F94" s="37"/>
      <c r="G94" s="37"/>
      <c r="H94" s="90"/>
      <c r="I94" s="90"/>
      <c r="J94" s="90"/>
      <c r="K94" s="90"/>
      <c r="L94" s="90"/>
      <c r="M94" s="90"/>
    </row>
    <row r="95" spans="1:13" s="14" customFormat="1" ht="52.5" customHeight="1" x14ac:dyDescent="0.25">
      <c r="A95" s="37"/>
      <c r="B95" s="82" t="s">
        <v>67</v>
      </c>
      <c r="C95" s="37" t="s">
        <v>68</v>
      </c>
      <c r="D95" s="37" t="s">
        <v>66</v>
      </c>
      <c r="E95" s="49">
        <v>3875896</v>
      </c>
      <c r="F95" s="49"/>
      <c r="G95" s="49">
        <f>SUM(E95:F95)</f>
        <v>3875896</v>
      </c>
      <c r="H95" s="49">
        <v>3421844</v>
      </c>
      <c r="I95" s="49"/>
      <c r="J95" s="49">
        <f>SUM(H95:I95)</f>
        <v>3421844</v>
      </c>
      <c r="K95" s="92">
        <f>SUM(J95)-G95</f>
        <v>-454052</v>
      </c>
      <c r="L95" s="84"/>
      <c r="M95" s="92">
        <f>SUM(K95:L95)</f>
        <v>-454052</v>
      </c>
    </row>
    <row r="96" spans="1:13" s="14" customFormat="1" ht="63" hidden="1" customHeight="1" x14ac:dyDescent="0.25">
      <c r="A96" s="37"/>
      <c r="B96" s="82" t="s">
        <v>110</v>
      </c>
      <c r="C96" s="37" t="s">
        <v>68</v>
      </c>
      <c r="D96" s="37" t="s">
        <v>66</v>
      </c>
      <c r="E96" s="49"/>
      <c r="F96" s="49"/>
      <c r="G96" s="49">
        <f>SUM(E96:F96)</f>
        <v>0</v>
      </c>
      <c r="H96" s="49"/>
      <c r="I96" s="72"/>
      <c r="J96" s="49">
        <f>SUM(H96:I96)</f>
        <v>0</v>
      </c>
      <c r="K96" s="92">
        <f>SUM(J96)-G96</f>
        <v>0</v>
      </c>
      <c r="L96" s="84"/>
      <c r="M96" s="92">
        <f>SUM(K96:L96)</f>
        <v>0</v>
      </c>
    </row>
    <row r="97" spans="1:16" s="87" customFormat="1" ht="15" hidden="1" x14ac:dyDescent="0.25">
      <c r="A97" s="48" t="s">
        <v>61</v>
      </c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</row>
    <row r="98" spans="1:16" s="14" customFormat="1" ht="15.75" customHeight="1" x14ac:dyDescent="0.25">
      <c r="A98" s="37">
        <v>3</v>
      </c>
      <c r="B98" s="79" t="s">
        <v>7</v>
      </c>
      <c r="C98" s="37"/>
      <c r="D98" s="37"/>
      <c r="E98" s="37"/>
      <c r="F98" s="37"/>
      <c r="G98" s="37"/>
      <c r="H98" s="37"/>
      <c r="I98" s="37"/>
      <c r="J98" s="37"/>
      <c r="K98" s="90"/>
      <c r="L98" s="90"/>
      <c r="M98" s="90"/>
    </row>
    <row r="99" spans="1:16" s="14" customFormat="1" ht="77.25" customHeight="1" x14ac:dyDescent="0.25">
      <c r="A99" s="79"/>
      <c r="B99" s="82" t="s">
        <v>69</v>
      </c>
      <c r="C99" s="37" t="s">
        <v>47</v>
      </c>
      <c r="D99" s="37" t="s">
        <v>70</v>
      </c>
      <c r="E99" s="37">
        <v>54.43</v>
      </c>
      <c r="F99" s="37"/>
      <c r="G99" s="72">
        <f>SUM(E99:F99)</f>
        <v>54.43</v>
      </c>
      <c r="H99" s="37">
        <v>54.43</v>
      </c>
      <c r="I99" s="37"/>
      <c r="J99" s="37">
        <f>SUM(H99:I99)</f>
        <v>54.43</v>
      </c>
      <c r="K99" s="92">
        <f>SUM(J99)-G99</f>
        <v>0</v>
      </c>
      <c r="L99" s="101"/>
      <c r="M99" s="92">
        <f>SUM(K99:L99)</f>
        <v>0</v>
      </c>
      <c r="P99" s="14" t="s">
        <v>72</v>
      </c>
    </row>
    <row r="100" spans="1:16" s="14" customFormat="1" ht="90.75" customHeight="1" x14ac:dyDescent="0.25">
      <c r="A100" s="82"/>
      <c r="B100" s="82" t="s">
        <v>111</v>
      </c>
      <c r="C100" s="37" t="s">
        <v>47</v>
      </c>
      <c r="D100" s="37" t="s">
        <v>70</v>
      </c>
      <c r="E100" s="37">
        <v>70.709999999999994</v>
      </c>
      <c r="F100" s="37"/>
      <c r="G100" s="72">
        <f>SUM(E100:F100)</f>
        <v>70.709999999999994</v>
      </c>
      <c r="H100" s="37">
        <v>70.709999999999994</v>
      </c>
      <c r="I100" s="37"/>
      <c r="J100" s="37">
        <f>SUM(H100:I100)</f>
        <v>70.709999999999994</v>
      </c>
      <c r="K100" s="92">
        <f>SUM(J100)-G100</f>
        <v>0</v>
      </c>
      <c r="L100" s="92"/>
      <c r="M100" s="92">
        <f>SUM(K100:L100)</f>
        <v>0</v>
      </c>
      <c r="P100" s="14" t="s">
        <v>73</v>
      </c>
    </row>
    <row r="101" spans="1:16" s="87" customFormat="1" ht="13.5" hidden="1" customHeight="1" x14ac:dyDescent="0.25">
      <c r="A101" s="93" t="s">
        <v>61</v>
      </c>
      <c r="B101" s="98"/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9"/>
    </row>
    <row r="102" spans="1:16" s="14" customFormat="1" ht="21" customHeight="1" x14ac:dyDescent="0.25">
      <c r="A102" s="79"/>
      <c r="B102" s="76" t="s">
        <v>112</v>
      </c>
      <c r="C102" s="100"/>
      <c r="D102" s="100"/>
      <c r="E102" s="100"/>
      <c r="F102" s="100"/>
      <c r="G102" s="100"/>
      <c r="H102" s="94"/>
      <c r="I102" s="94"/>
      <c r="J102" s="94"/>
      <c r="K102" s="94"/>
      <c r="L102" s="94"/>
      <c r="M102" s="95"/>
    </row>
    <row r="103" spans="1:16" s="14" customFormat="1" ht="12" customHeight="1" x14ac:dyDescent="0.25">
      <c r="A103" s="37">
        <v>1</v>
      </c>
      <c r="B103" s="79" t="s">
        <v>5</v>
      </c>
      <c r="C103" s="37"/>
      <c r="D103" s="37"/>
      <c r="E103" s="37"/>
      <c r="F103" s="37"/>
      <c r="G103" s="37"/>
      <c r="H103" s="90"/>
      <c r="I103" s="90"/>
      <c r="J103" s="90"/>
      <c r="K103" s="90"/>
      <c r="L103" s="90"/>
      <c r="M103" s="90"/>
    </row>
    <row r="104" spans="1:16" s="14" customFormat="1" ht="66.75" customHeight="1" x14ac:dyDescent="0.25">
      <c r="A104" s="37"/>
      <c r="B104" s="82" t="s">
        <v>89</v>
      </c>
      <c r="C104" s="37" t="s">
        <v>47</v>
      </c>
      <c r="D104" s="37" t="s">
        <v>90</v>
      </c>
      <c r="E104" s="49">
        <v>6528361</v>
      </c>
      <c r="F104" s="49"/>
      <c r="G104" s="49">
        <f>SUM(E104:F104)</f>
        <v>6528361</v>
      </c>
      <c r="H104" s="49">
        <f>H40</f>
        <v>6528351</v>
      </c>
      <c r="I104" s="49"/>
      <c r="J104" s="49">
        <f>SUM(H104:I104)</f>
        <v>6528351</v>
      </c>
      <c r="K104" s="92">
        <f>SUM(J104)-G104</f>
        <v>-10</v>
      </c>
      <c r="L104" s="92"/>
      <c r="M104" s="92">
        <f>SUM(K104:L104)</f>
        <v>-10</v>
      </c>
      <c r="P104" s="14" t="s">
        <v>73</v>
      </c>
    </row>
    <row r="105" spans="1:16" s="14" customFormat="1" ht="15.75" customHeight="1" x14ac:dyDescent="0.25">
      <c r="A105" s="37">
        <v>2</v>
      </c>
      <c r="B105" s="79" t="s">
        <v>6</v>
      </c>
      <c r="C105" s="37"/>
      <c r="D105" s="37"/>
      <c r="E105" s="37"/>
      <c r="F105" s="37"/>
      <c r="G105" s="37"/>
      <c r="H105" s="37"/>
      <c r="I105" s="37"/>
      <c r="J105" s="37"/>
      <c r="K105" s="90"/>
      <c r="L105" s="90"/>
      <c r="M105" s="90"/>
    </row>
    <row r="106" spans="1:16" s="14" customFormat="1" ht="53.25" customHeight="1" x14ac:dyDescent="0.25">
      <c r="A106" s="37"/>
      <c r="B106" s="82" t="s">
        <v>113</v>
      </c>
      <c r="C106" s="37" t="s">
        <v>68</v>
      </c>
      <c r="D106" s="37" t="s">
        <v>114</v>
      </c>
      <c r="E106" s="49">
        <v>14</v>
      </c>
      <c r="F106" s="49"/>
      <c r="G106" s="49">
        <f>SUM(E106:F106)</f>
        <v>14</v>
      </c>
      <c r="H106" s="49">
        <v>14</v>
      </c>
      <c r="I106" s="49"/>
      <c r="J106" s="49">
        <f>SUM(H106:I106)</f>
        <v>14</v>
      </c>
      <c r="K106" s="92">
        <f>SUM(H106-E106)</f>
        <v>0</v>
      </c>
      <c r="L106" s="92"/>
      <c r="M106" s="92">
        <f>SUM(K106:L106)</f>
        <v>0</v>
      </c>
    </row>
    <row r="107" spans="1:16" s="14" customFormat="1" ht="15.75" customHeight="1" x14ac:dyDescent="0.25">
      <c r="A107" s="37">
        <v>3</v>
      </c>
      <c r="B107" s="79" t="s">
        <v>7</v>
      </c>
      <c r="C107" s="37"/>
      <c r="D107" s="37"/>
      <c r="E107" s="37"/>
      <c r="F107" s="37"/>
      <c r="G107" s="37"/>
      <c r="H107" s="37"/>
      <c r="I107" s="37"/>
      <c r="J107" s="37"/>
      <c r="K107" s="90"/>
      <c r="L107" s="90"/>
      <c r="M107" s="90"/>
    </row>
    <row r="108" spans="1:16" s="14" customFormat="1" ht="49.5" customHeight="1" x14ac:dyDescent="0.25">
      <c r="A108" s="82"/>
      <c r="B108" s="82" t="s">
        <v>115</v>
      </c>
      <c r="C108" s="37" t="s">
        <v>47</v>
      </c>
      <c r="D108" s="37" t="s">
        <v>53</v>
      </c>
      <c r="E108" s="102">
        <f>E104/E106</f>
        <v>466311.5</v>
      </c>
      <c r="F108" s="37"/>
      <c r="G108" s="102">
        <f>SUM(E108:F108)</f>
        <v>466311.5</v>
      </c>
      <c r="H108" s="102">
        <f>H104/H106</f>
        <v>466310.78571428574</v>
      </c>
      <c r="I108" s="102"/>
      <c r="J108" s="102">
        <f>SUM(H108:I108)</f>
        <v>466310.78571428574</v>
      </c>
      <c r="K108" s="92">
        <f>SUM(J108)-G108</f>
        <v>-0.71428571426076815</v>
      </c>
      <c r="L108" s="84"/>
      <c r="M108" s="92">
        <f>SUM(K108:L108)</f>
        <v>-0.71428571426076815</v>
      </c>
    </row>
    <row r="109" spans="1:16" s="14" customFormat="1" ht="15" customHeight="1" x14ac:dyDescent="0.25">
      <c r="A109" s="37">
        <v>3</v>
      </c>
      <c r="B109" s="79" t="s">
        <v>8</v>
      </c>
      <c r="C109" s="37"/>
      <c r="D109" s="37"/>
      <c r="E109" s="37"/>
      <c r="F109" s="37"/>
      <c r="G109" s="37"/>
      <c r="H109" s="37"/>
      <c r="I109" s="37"/>
      <c r="J109" s="37"/>
      <c r="K109" s="90"/>
      <c r="L109" s="90"/>
      <c r="M109" s="90"/>
    </row>
    <row r="110" spans="1:16" s="14" customFormat="1" ht="66.75" customHeight="1" x14ac:dyDescent="0.25">
      <c r="A110" s="82"/>
      <c r="B110" s="82" t="s">
        <v>116</v>
      </c>
      <c r="C110" s="37" t="s">
        <v>47</v>
      </c>
      <c r="D110" s="37" t="s">
        <v>53</v>
      </c>
      <c r="E110" s="102">
        <v>100</v>
      </c>
      <c r="F110" s="37"/>
      <c r="G110" s="102">
        <f>SUM(E110:F110)</f>
        <v>100</v>
      </c>
      <c r="H110" s="102">
        <v>100</v>
      </c>
      <c r="I110" s="102"/>
      <c r="J110" s="102">
        <f>SUM(H110:I110)</f>
        <v>100</v>
      </c>
      <c r="K110" s="92">
        <f>SUM(J110)-G110</f>
        <v>0</v>
      </c>
      <c r="L110" s="84"/>
      <c r="M110" s="92">
        <f>SUM(K110:L110)</f>
        <v>0</v>
      </c>
    </row>
    <row r="111" spans="1:16" s="14" customFormat="1" ht="20.25" customHeight="1" x14ac:dyDescent="0.25">
      <c r="A111" s="79"/>
      <c r="B111" s="76" t="s">
        <v>88</v>
      </c>
      <c r="C111" s="100"/>
      <c r="D111" s="100"/>
      <c r="E111" s="100"/>
      <c r="F111" s="100"/>
      <c r="G111" s="100"/>
      <c r="H111" s="94"/>
      <c r="I111" s="94"/>
      <c r="J111" s="94"/>
      <c r="K111" s="94"/>
      <c r="L111" s="94"/>
      <c r="M111" s="95"/>
    </row>
    <row r="112" spans="1:16" s="14" customFormat="1" ht="16.5" customHeight="1" x14ac:dyDescent="0.25">
      <c r="A112" s="37">
        <v>1</v>
      </c>
      <c r="B112" s="79" t="s">
        <v>5</v>
      </c>
      <c r="C112" s="37"/>
      <c r="D112" s="37"/>
      <c r="E112" s="37"/>
      <c r="F112" s="37"/>
      <c r="G112" s="37"/>
      <c r="H112" s="90"/>
      <c r="I112" s="90"/>
      <c r="J112" s="90"/>
      <c r="K112" s="90"/>
      <c r="L112" s="90"/>
      <c r="M112" s="90"/>
    </row>
    <row r="113" spans="1:13" s="14" customFormat="1" ht="61.5" customHeight="1" x14ac:dyDescent="0.25">
      <c r="A113" s="37"/>
      <c r="B113" s="82" t="s">
        <v>89</v>
      </c>
      <c r="C113" s="37" t="s">
        <v>47</v>
      </c>
      <c r="D113" s="37" t="s">
        <v>44</v>
      </c>
      <c r="E113" s="72">
        <f>E41</f>
        <v>5000000</v>
      </c>
      <c r="F113" s="37"/>
      <c r="G113" s="72">
        <f>SUM(E113:F113)</f>
        <v>5000000</v>
      </c>
      <c r="H113" s="72">
        <f>H41</f>
        <v>5000000</v>
      </c>
      <c r="I113" s="37"/>
      <c r="J113" s="72">
        <f>SUM(H113:I113)</f>
        <v>5000000</v>
      </c>
      <c r="K113" s="92">
        <f>SUM(J113)-G113</f>
        <v>0</v>
      </c>
      <c r="L113" s="92"/>
      <c r="M113" s="92">
        <f>SUM(K113:L113)</f>
        <v>0</v>
      </c>
    </row>
    <row r="114" spans="1:13" s="14" customFormat="1" ht="15" customHeight="1" x14ac:dyDescent="0.25">
      <c r="A114" s="37">
        <v>2</v>
      </c>
      <c r="B114" s="79" t="s">
        <v>6</v>
      </c>
      <c r="C114" s="37"/>
      <c r="D114" s="37"/>
      <c r="E114" s="37"/>
      <c r="F114" s="37"/>
      <c r="G114" s="37"/>
      <c r="H114" s="37"/>
      <c r="I114" s="37"/>
      <c r="J114" s="37"/>
      <c r="K114" s="90"/>
      <c r="L114" s="90"/>
      <c r="M114" s="90"/>
    </row>
    <row r="115" spans="1:13" s="14" customFormat="1" ht="67.5" customHeight="1" x14ac:dyDescent="0.25">
      <c r="A115" s="37"/>
      <c r="B115" s="82" t="s">
        <v>91</v>
      </c>
      <c r="C115" s="37" t="s">
        <v>92</v>
      </c>
      <c r="D115" s="37" t="s">
        <v>59</v>
      </c>
      <c r="E115" s="49">
        <v>1</v>
      </c>
      <c r="F115" s="49"/>
      <c r="G115" s="49">
        <f>SUM(E115:F115)</f>
        <v>1</v>
      </c>
      <c r="H115" s="49">
        <v>1</v>
      </c>
      <c r="I115" s="49"/>
      <c r="J115" s="49">
        <f>SUM(H115:I115)</f>
        <v>1</v>
      </c>
      <c r="K115" s="92">
        <f>SUM(H115-E115)</f>
        <v>0</v>
      </c>
      <c r="L115" s="92"/>
      <c r="M115" s="92">
        <f>SUM(K115:L115)</f>
        <v>0</v>
      </c>
    </row>
    <row r="116" spans="1:13" s="14" customFormat="1" ht="15.75" customHeight="1" x14ac:dyDescent="0.25">
      <c r="A116" s="37">
        <v>3</v>
      </c>
      <c r="B116" s="79" t="s">
        <v>8</v>
      </c>
      <c r="C116" s="37"/>
      <c r="D116" s="37"/>
      <c r="E116" s="37"/>
      <c r="F116" s="37"/>
      <c r="G116" s="37"/>
      <c r="H116" s="37"/>
      <c r="I116" s="37"/>
      <c r="J116" s="37"/>
      <c r="K116" s="90"/>
      <c r="L116" s="90"/>
      <c r="M116" s="90"/>
    </row>
    <row r="117" spans="1:13" s="14" customFormat="1" ht="47.25" customHeight="1" x14ac:dyDescent="0.25">
      <c r="A117" s="82"/>
      <c r="B117" s="82" t="s">
        <v>117</v>
      </c>
      <c r="C117" s="37" t="s">
        <v>47</v>
      </c>
      <c r="D117" s="37" t="s">
        <v>70</v>
      </c>
      <c r="E117" s="37">
        <v>100</v>
      </c>
      <c r="F117" s="37"/>
      <c r="G117" s="37">
        <f>SUM(E117:F117)</f>
        <v>100</v>
      </c>
      <c r="H117" s="37">
        <v>100</v>
      </c>
      <c r="I117" s="37"/>
      <c r="J117" s="37">
        <f>SUM(H117:I117)</f>
        <v>100</v>
      </c>
      <c r="K117" s="92">
        <f>SUM(J117)-G117</f>
        <v>0</v>
      </c>
      <c r="L117" s="84"/>
      <c r="M117" s="92">
        <f>SUM(K117:L117)</f>
        <v>0</v>
      </c>
    </row>
    <row r="118" spans="1:13" s="14" customFormat="1" ht="38.25" customHeight="1" x14ac:dyDescent="0.25">
      <c r="A118" s="79"/>
      <c r="B118" s="76" t="s">
        <v>118</v>
      </c>
      <c r="C118" s="100"/>
      <c r="D118" s="100"/>
      <c r="E118" s="100"/>
      <c r="F118" s="100"/>
      <c r="G118" s="100"/>
      <c r="H118" s="94"/>
      <c r="I118" s="94"/>
      <c r="J118" s="94"/>
      <c r="K118" s="94"/>
      <c r="L118" s="94"/>
      <c r="M118" s="95"/>
    </row>
    <row r="119" spans="1:13" s="14" customFormat="1" ht="18" customHeight="1" x14ac:dyDescent="0.25">
      <c r="A119" s="37">
        <v>1</v>
      </c>
      <c r="B119" s="79" t="s">
        <v>5</v>
      </c>
      <c r="C119" s="37"/>
      <c r="D119" s="37"/>
      <c r="E119" s="37"/>
      <c r="F119" s="37"/>
      <c r="G119" s="37"/>
      <c r="H119" s="90"/>
      <c r="I119" s="90"/>
      <c r="J119" s="90"/>
      <c r="K119" s="90"/>
      <c r="L119" s="90"/>
      <c r="M119" s="90"/>
    </row>
    <row r="120" spans="1:13" s="14" customFormat="1" ht="36.75" customHeight="1" x14ac:dyDescent="0.25">
      <c r="A120" s="37"/>
      <c r="B120" s="82" t="s">
        <v>89</v>
      </c>
      <c r="C120" s="37" t="s">
        <v>47</v>
      </c>
      <c r="D120" s="37" t="s">
        <v>44</v>
      </c>
      <c r="E120" s="72">
        <f>E42</f>
        <v>100000</v>
      </c>
      <c r="F120" s="37"/>
      <c r="G120" s="72">
        <f>SUM(E120:F120)</f>
        <v>100000</v>
      </c>
      <c r="H120" s="72">
        <f>H42</f>
        <v>79979.600000000006</v>
      </c>
      <c r="I120" s="37"/>
      <c r="J120" s="72">
        <f>SUM(H120:I120)</f>
        <v>79979.600000000006</v>
      </c>
      <c r="K120" s="92">
        <f>SUM(J120)-G120</f>
        <v>-20020.399999999994</v>
      </c>
      <c r="L120" s="92"/>
      <c r="M120" s="92">
        <f>SUM(K120:L120)</f>
        <v>-20020.399999999994</v>
      </c>
    </row>
    <row r="121" spans="1:13" s="14" customFormat="1" ht="18.75" customHeight="1" x14ac:dyDescent="0.25">
      <c r="A121" s="37">
        <v>2</v>
      </c>
      <c r="B121" s="79" t="s">
        <v>6</v>
      </c>
      <c r="C121" s="37"/>
      <c r="D121" s="37"/>
      <c r="E121" s="37"/>
      <c r="F121" s="37"/>
      <c r="G121" s="37"/>
      <c r="H121" s="37"/>
      <c r="I121" s="37"/>
      <c r="J121" s="37"/>
      <c r="K121" s="90"/>
      <c r="L121" s="90"/>
      <c r="M121" s="90"/>
    </row>
    <row r="122" spans="1:13" s="14" customFormat="1" ht="298.5" customHeight="1" x14ac:dyDescent="0.25">
      <c r="A122" s="37"/>
      <c r="B122" s="82" t="s">
        <v>119</v>
      </c>
      <c r="C122" s="37" t="s">
        <v>92</v>
      </c>
      <c r="D122" s="37" t="s">
        <v>59</v>
      </c>
      <c r="E122" s="49">
        <v>1</v>
      </c>
      <c r="F122" s="49"/>
      <c r="G122" s="49">
        <f>SUM(E122:F122)</f>
        <v>1</v>
      </c>
      <c r="H122" s="49">
        <v>1</v>
      </c>
      <c r="I122" s="49"/>
      <c r="J122" s="49">
        <f>SUM(H122:I122)</f>
        <v>1</v>
      </c>
      <c r="K122" s="92">
        <f>SUM(H122-E122)</f>
        <v>0</v>
      </c>
      <c r="L122" s="92"/>
      <c r="M122" s="92">
        <f>SUM(K122:L122)</f>
        <v>0</v>
      </c>
    </row>
    <row r="123" spans="1:13" s="14" customFormat="1" ht="19.5" customHeight="1" x14ac:dyDescent="0.25">
      <c r="A123" s="37">
        <v>3</v>
      </c>
      <c r="B123" s="79" t="s">
        <v>8</v>
      </c>
      <c r="C123" s="37"/>
      <c r="D123" s="37"/>
      <c r="E123" s="37"/>
      <c r="F123" s="37"/>
      <c r="G123" s="37"/>
      <c r="H123" s="37"/>
      <c r="I123" s="37"/>
      <c r="J123" s="37"/>
      <c r="K123" s="90"/>
      <c r="L123" s="90"/>
      <c r="M123" s="90"/>
    </row>
    <row r="124" spans="1:13" s="14" customFormat="1" ht="46.5" customHeight="1" x14ac:dyDescent="0.25">
      <c r="A124" s="82"/>
      <c r="B124" s="82" t="s">
        <v>117</v>
      </c>
      <c r="C124" s="37" t="s">
        <v>47</v>
      </c>
      <c r="D124" s="37" t="s">
        <v>70</v>
      </c>
      <c r="E124" s="37">
        <v>100</v>
      </c>
      <c r="F124" s="37"/>
      <c r="G124" s="37">
        <f>SUM(E124:F124)</f>
        <v>100</v>
      </c>
      <c r="H124" s="37">
        <v>100</v>
      </c>
      <c r="I124" s="37"/>
      <c r="J124" s="37">
        <f>SUM(H124:I124)</f>
        <v>100</v>
      </c>
      <c r="K124" s="92">
        <f>SUM(J124)-G124</f>
        <v>0</v>
      </c>
      <c r="L124" s="84"/>
      <c r="M124" s="92">
        <f>SUM(K124:L124)</f>
        <v>0</v>
      </c>
    </row>
    <row r="125" spans="1:13" s="14" customFormat="1" ht="42" customHeight="1" x14ac:dyDescent="0.25">
      <c r="A125" s="79"/>
      <c r="B125" s="76" t="s">
        <v>120</v>
      </c>
      <c r="C125" s="100"/>
      <c r="D125" s="100"/>
      <c r="E125" s="100"/>
      <c r="F125" s="100"/>
      <c r="G125" s="100"/>
      <c r="H125" s="94"/>
      <c r="I125" s="94"/>
      <c r="J125" s="94"/>
      <c r="K125" s="94"/>
      <c r="L125" s="94"/>
      <c r="M125" s="95"/>
    </row>
    <row r="126" spans="1:13" s="14" customFormat="1" ht="18" customHeight="1" x14ac:dyDescent="0.25">
      <c r="A126" s="37">
        <v>1</v>
      </c>
      <c r="B126" s="79" t="s">
        <v>5</v>
      </c>
      <c r="C126" s="37"/>
      <c r="D126" s="37"/>
      <c r="E126" s="37"/>
      <c r="F126" s="37"/>
      <c r="G126" s="37"/>
      <c r="H126" s="90"/>
      <c r="I126" s="90"/>
      <c r="J126" s="90"/>
      <c r="K126" s="90"/>
      <c r="L126" s="90"/>
      <c r="M126" s="90"/>
    </row>
    <row r="127" spans="1:13" s="14" customFormat="1" ht="61.5" customHeight="1" x14ac:dyDescent="0.25">
      <c r="A127" s="37"/>
      <c r="B127" s="82" t="s">
        <v>89</v>
      </c>
      <c r="C127" s="37" t="s">
        <v>47</v>
      </c>
      <c r="D127" s="37" t="s">
        <v>90</v>
      </c>
      <c r="E127" s="49">
        <f>E43</f>
        <v>4273281</v>
      </c>
      <c r="F127" s="49"/>
      <c r="G127" s="49">
        <f>SUM(E127:F127)</f>
        <v>4273281</v>
      </c>
      <c r="H127" s="49">
        <f>H43</f>
        <v>4273281</v>
      </c>
      <c r="I127" s="49"/>
      <c r="J127" s="49">
        <f>SUM(H127:I127)</f>
        <v>4273281</v>
      </c>
      <c r="K127" s="92">
        <f>SUM(J127)-G127</f>
        <v>0</v>
      </c>
      <c r="L127" s="92"/>
      <c r="M127" s="92">
        <f>SUM(K127:L127)</f>
        <v>0</v>
      </c>
    </row>
    <row r="128" spans="1:13" s="14" customFormat="1" ht="16.5" customHeight="1" x14ac:dyDescent="0.25">
      <c r="A128" s="37">
        <v>2</v>
      </c>
      <c r="B128" s="79" t="s">
        <v>6</v>
      </c>
      <c r="C128" s="37"/>
      <c r="D128" s="37"/>
      <c r="E128" s="37"/>
      <c r="F128" s="37"/>
      <c r="G128" s="37"/>
      <c r="H128" s="37"/>
      <c r="I128" s="37"/>
      <c r="J128" s="37"/>
      <c r="K128" s="90"/>
      <c r="L128" s="90"/>
      <c r="M128" s="90"/>
    </row>
    <row r="129" spans="1:13" s="14" customFormat="1" ht="310.5" customHeight="1" x14ac:dyDescent="0.25">
      <c r="A129" s="37"/>
      <c r="B129" s="82" t="s">
        <v>121</v>
      </c>
      <c r="C129" s="37" t="s">
        <v>51</v>
      </c>
      <c r="D129" s="37" t="s">
        <v>59</v>
      </c>
      <c r="E129" s="49">
        <v>1</v>
      </c>
      <c r="F129" s="49"/>
      <c r="G129" s="49">
        <f>SUM(E129:F129)</f>
        <v>1</v>
      </c>
      <c r="H129" s="49">
        <v>1</v>
      </c>
      <c r="I129" s="49"/>
      <c r="J129" s="49">
        <f>SUM(H129:I129)</f>
        <v>1</v>
      </c>
      <c r="K129" s="92">
        <f>SUM(H129-E129)</f>
        <v>0</v>
      </c>
      <c r="L129" s="92"/>
      <c r="M129" s="92">
        <f>SUM(K129:L129)</f>
        <v>0</v>
      </c>
    </row>
    <row r="130" spans="1:13" s="14" customFormat="1" ht="17.25" customHeight="1" x14ac:dyDescent="0.25">
      <c r="A130" s="37">
        <v>3</v>
      </c>
      <c r="B130" s="79" t="s">
        <v>7</v>
      </c>
      <c r="C130" s="37"/>
      <c r="D130" s="37"/>
      <c r="E130" s="37"/>
      <c r="F130" s="37"/>
      <c r="G130" s="37"/>
      <c r="H130" s="37"/>
      <c r="I130" s="37"/>
      <c r="J130" s="37"/>
      <c r="K130" s="90"/>
      <c r="L130" s="90"/>
      <c r="M130" s="90"/>
    </row>
    <row r="131" spans="1:13" s="14" customFormat="1" ht="251.25" customHeight="1" x14ac:dyDescent="0.25">
      <c r="A131" s="82"/>
      <c r="B131" s="82" t="s">
        <v>122</v>
      </c>
      <c r="C131" s="37" t="s">
        <v>47</v>
      </c>
      <c r="D131" s="37" t="s">
        <v>53</v>
      </c>
      <c r="E131" s="102">
        <f>E127/E129</f>
        <v>4273281</v>
      </c>
      <c r="F131" s="37"/>
      <c r="G131" s="102">
        <f>SUM(E131:F131)</f>
        <v>4273281</v>
      </c>
      <c r="H131" s="102">
        <f>H127/H129</f>
        <v>4273281</v>
      </c>
      <c r="I131" s="102"/>
      <c r="J131" s="102">
        <f>SUM(H131:I131)</f>
        <v>4273281</v>
      </c>
      <c r="K131" s="92">
        <f>SUM(J131)-G131</f>
        <v>0</v>
      </c>
      <c r="L131" s="84"/>
      <c r="M131" s="92">
        <f>SUM(K131:L131)</f>
        <v>0</v>
      </c>
    </row>
    <row r="132" spans="1:13" s="14" customFormat="1" ht="18.75" customHeight="1" x14ac:dyDescent="0.25">
      <c r="A132" s="37">
        <v>4</v>
      </c>
      <c r="B132" s="79" t="s">
        <v>8</v>
      </c>
      <c r="C132" s="37"/>
      <c r="D132" s="37"/>
      <c r="E132" s="37"/>
      <c r="F132" s="37"/>
      <c r="G132" s="37"/>
      <c r="H132" s="37"/>
      <c r="I132" s="37"/>
      <c r="J132" s="37"/>
      <c r="K132" s="90"/>
      <c r="L132" s="90"/>
      <c r="M132" s="90"/>
    </row>
    <row r="133" spans="1:13" s="14" customFormat="1" ht="53.25" customHeight="1" x14ac:dyDescent="0.25">
      <c r="A133" s="82"/>
      <c r="B133" s="82" t="str">
        <f>B124</f>
        <v xml:space="preserve">відсоток відшкодування до понесених витрат </v>
      </c>
      <c r="C133" s="37" t="s">
        <v>47</v>
      </c>
      <c r="D133" s="37" t="s">
        <v>53</v>
      </c>
      <c r="E133" s="102">
        <v>100</v>
      </c>
      <c r="F133" s="37"/>
      <c r="G133" s="102">
        <f>SUM(E133:F133)</f>
        <v>100</v>
      </c>
      <c r="H133" s="102">
        <v>100</v>
      </c>
      <c r="I133" s="102"/>
      <c r="J133" s="102">
        <f>SUM(H133:I133)</f>
        <v>100</v>
      </c>
      <c r="K133" s="92">
        <f>SUM(J133)-G133</f>
        <v>0</v>
      </c>
      <c r="L133" s="84"/>
      <c r="M133" s="92">
        <f>SUM(K133:L133)</f>
        <v>0</v>
      </c>
    </row>
    <row r="134" spans="1:13" s="14" customFormat="1" ht="37.5" customHeight="1" x14ac:dyDescent="0.25">
      <c r="A134" s="79"/>
      <c r="B134" s="76" t="s">
        <v>151</v>
      </c>
      <c r="C134" s="100"/>
      <c r="D134" s="100"/>
      <c r="E134" s="100"/>
      <c r="F134" s="100"/>
      <c r="G134" s="100"/>
      <c r="H134" s="94"/>
      <c r="I134" s="94"/>
      <c r="J134" s="94"/>
      <c r="K134" s="94"/>
      <c r="L134" s="94"/>
      <c r="M134" s="95"/>
    </row>
    <row r="135" spans="1:13" s="14" customFormat="1" ht="17.25" customHeight="1" x14ac:dyDescent="0.25">
      <c r="A135" s="37">
        <v>1</v>
      </c>
      <c r="B135" s="79" t="s">
        <v>5</v>
      </c>
      <c r="C135" s="37"/>
      <c r="D135" s="37"/>
      <c r="E135" s="37"/>
      <c r="F135" s="37"/>
      <c r="G135" s="37"/>
      <c r="H135" s="90"/>
      <c r="I135" s="90"/>
      <c r="J135" s="90"/>
      <c r="K135" s="90"/>
      <c r="L135" s="90"/>
      <c r="M135" s="90"/>
    </row>
    <row r="136" spans="1:13" s="14" customFormat="1" ht="54.75" customHeight="1" x14ac:dyDescent="0.25">
      <c r="A136" s="37"/>
      <c r="B136" s="82" t="s">
        <v>89</v>
      </c>
      <c r="C136" s="37" t="s">
        <v>47</v>
      </c>
      <c r="D136" s="37" t="s">
        <v>123</v>
      </c>
      <c r="E136" s="49">
        <f>E44</f>
        <v>805778</v>
      </c>
      <c r="F136" s="49"/>
      <c r="G136" s="49">
        <f>SUM(E136:F136)</f>
        <v>805778</v>
      </c>
      <c r="H136" s="49">
        <f>H44</f>
        <v>805778</v>
      </c>
      <c r="I136" s="49"/>
      <c r="J136" s="49">
        <f>SUM(H136:I136)</f>
        <v>805778</v>
      </c>
      <c r="K136" s="92">
        <f>SUM(J136)-G136</f>
        <v>0</v>
      </c>
      <c r="L136" s="92"/>
      <c r="M136" s="92">
        <f>SUM(K136:L136)</f>
        <v>0</v>
      </c>
    </row>
    <row r="137" spans="1:13" s="14" customFormat="1" ht="20.25" customHeight="1" x14ac:dyDescent="0.25">
      <c r="A137" s="37">
        <v>2</v>
      </c>
      <c r="B137" s="79" t="s">
        <v>6</v>
      </c>
      <c r="C137" s="37"/>
      <c r="D137" s="37"/>
      <c r="E137" s="37"/>
      <c r="F137" s="37"/>
      <c r="G137" s="37"/>
      <c r="H137" s="37"/>
      <c r="I137" s="37"/>
      <c r="J137" s="37"/>
      <c r="K137" s="90"/>
      <c r="L137" s="90"/>
      <c r="M137" s="90"/>
    </row>
    <row r="138" spans="1:13" s="14" customFormat="1" ht="297.75" customHeight="1" x14ac:dyDescent="0.25">
      <c r="A138" s="37"/>
      <c r="B138" s="82" t="s">
        <v>124</v>
      </c>
      <c r="C138" s="37" t="s">
        <v>51</v>
      </c>
      <c r="D138" s="37" t="s">
        <v>59</v>
      </c>
      <c r="E138" s="49">
        <v>1</v>
      </c>
      <c r="F138" s="49"/>
      <c r="G138" s="49">
        <f>SUM(E138:F138)</f>
        <v>1</v>
      </c>
      <c r="H138" s="49">
        <v>1</v>
      </c>
      <c r="I138" s="49"/>
      <c r="J138" s="49">
        <f>SUM(H138:I138)</f>
        <v>1</v>
      </c>
      <c r="K138" s="92">
        <f>SUM(H138-E138)</f>
        <v>0</v>
      </c>
      <c r="L138" s="92"/>
      <c r="M138" s="92">
        <f>SUM(K138:L138)</f>
        <v>0</v>
      </c>
    </row>
    <row r="139" spans="1:13" ht="17.25" customHeight="1" x14ac:dyDescent="0.25">
      <c r="A139" s="37">
        <v>3</v>
      </c>
      <c r="B139" s="79" t="s">
        <v>7</v>
      </c>
      <c r="C139" s="37"/>
      <c r="D139" s="37"/>
      <c r="E139" s="37"/>
      <c r="F139" s="37"/>
      <c r="G139" s="37"/>
      <c r="H139" s="37"/>
      <c r="I139" s="37"/>
      <c r="J139" s="37"/>
      <c r="K139" s="90"/>
      <c r="L139" s="90"/>
      <c r="M139" s="90"/>
    </row>
    <row r="140" spans="1:13" ht="231" customHeight="1" x14ac:dyDescent="0.25">
      <c r="A140" s="82"/>
      <c r="B140" s="82" t="s">
        <v>125</v>
      </c>
      <c r="C140" s="37" t="s">
        <v>47</v>
      </c>
      <c r="D140" s="37" t="s">
        <v>53</v>
      </c>
      <c r="E140" s="102">
        <f>E136/E138</f>
        <v>805778</v>
      </c>
      <c r="F140" s="37"/>
      <c r="G140" s="102">
        <f>SUM(E140:F140)</f>
        <v>805778</v>
      </c>
      <c r="H140" s="102">
        <f>H136/H138</f>
        <v>805778</v>
      </c>
      <c r="I140" s="102"/>
      <c r="J140" s="102">
        <f>SUM(H140:I140)</f>
        <v>805778</v>
      </c>
      <c r="K140" s="92">
        <f>SUM(J140)-G140</f>
        <v>0</v>
      </c>
      <c r="L140" s="84"/>
      <c r="M140" s="92">
        <f>SUM(K140:L140)</f>
        <v>0</v>
      </c>
    </row>
    <row r="141" spans="1:13" ht="18.75" customHeight="1" x14ac:dyDescent="0.25">
      <c r="A141" s="37">
        <v>4</v>
      </c>
      <c r="B141" s="79" t="s">
        <v>8</v>
      </c>
      <c r="C141" s="37"/>
      <c r="D141" s="37"/>
      <c r="E141" s="37"/>
      <c r="F141" s="37"/>
      <c r="G141" s="37"/>
      <c r="H141" s="37"/>
      <c r="I141" s="37"/>
      <c r="J141" s="37"/>
      <c r="K141" s="90"/>
      <c r="L141" s="90"/>
      <c r="M141" s="90"/>
    </row>
    <row r="142" spans="1:13" ht="47.25" customHeight="1" x14ac:dyDescent="0.25">
      <c r="A142" s="82"/>
      <c r="B142" s="82" t="str">
        <f>B133</f>
        <v xml:space="preserve">відсоток відшкодування до понесених витрат </v>
      </c>
      <c r="C142" s="37" t="s">
        <v>47</v>
      </c>
      <c r="D142" s="37" t="s">
        <v>53</v>
      </c>
      <c r="E142" s="102">
        <v>100</v>
      </c>
      <c r="F142" s="37"/>
      <c r="G142" s="102">
        <f>SUM(E142:F142)</f>
        <v>100</v>
      </c>
      <c r="H142" s="102">
        <v>100</v>
      </c>
      <c r="I142" s="102"/>
      <c r="J142" s="102">
        <f>SUM(H142:I142)</f>
        <v>100</v>
      </c>
      <c r="K142" s="92">
        <f>SUM(J142)-G142</f>
        <v>0</v>
      </c>
      <c r="L142" s="84"/>
      <c r="M142" s="92">
        <f>SUM(K142:L142)</f>
        <v>0</v>
      </c>
    </row>
    <row r="143" spans="1:13" ht="12.75" customHeight="1" x14ac:dyDescent="0.25">
      <c r="A143" s="103"/>
      <c r="B143" s="103"/>
      <c r="C143" s="52"/>
      <c r="D143" s="52"/>
      <c r="E143" s="52"/>
      <c r="F143" s="52"/>
      <c r="G143" s="52"/>
      <c r="H143" s="52"/>
      <c r="I143" s="52"/>
      <c r="J143" s="52"/>
      <c r="K143" s="104"/>
      <c r="L143" s="105"/>
      <c r="M143" s="104"/>
    </row>
    <row r="144" spans="1:13" ht="19.5" customHeight="1" x14ac:dyDescent="0.25">
      <c r="A144" s="106" t="s">
        <v>94</v>
      </c>
      <c r="B144" s="107"/>
      <c r="C144" s="107"/>
      <c r="D144" s="107"/>
      <c r="E144" s="107"/>
      <c r="F144" s="107"/>
      <c r="G144" s="107"/>
      <c r="H144" s="107"/>
      <c r="I144" s="107"/>
      <c r="J144" s="107"/>
      <c r="K144" s="107"/>
      <c r="L144" s="107"/>
      <c r="M144" s="108"/>
    </row>
    <row r="145" spans="1:14" ht="31.5" customHeight="1" x14ac:dyDescent="0.25">
      <c r="A145" s="109" t="s">
        <v>82</v>
      </c>
      <c r="B145" s="109" t="s">
        <v>16</v>
      </c>
      <c r="C145" s="109" t="s">
        <v>3</v>
      </c>
      <c r="D145" s="110" t="s">
        <v>93</v>
      </c>
      <c r="E145" s="110"/>
      <c r="F145" s="110"/>
      <c r="G145" s="110"/>
      <c r="H145" s="110"/>
      <c r="I145" s="110"/>
      <c r="J145" s="110"/>
      <c r="K145" s="110"/>
      <c r="L145" s="110"/>
      <c r="M145" s="110"/>
    </row>
    <row r="146" spans="1:14" ht="18" customHeight="1" x14ac:dyDescent="0.25">
      <c r="A146" s="111">
        <v>1</v>
      </c>
      <c r="B146" s="111">
        <v>2</v>
      </c>
      <c r="C146" s="111">
        <v>3</v>
      </c>
      <c r="D146" s="112">
        <v>4</v>
      </c>
      <c r="E146" s="112"/>
      <c r="F146" s="112"/>
      <c r="G146" s="112"/>
      <c r="H146" s="112"/>
      <c r="I146" s="112"/>
      <c r="J146" s="112"/>
      <c r="K146" s="112"/>
      <c r="L146" s="112"/>
      <c r="M146" s="112"/>
    </row>
    <row r="147" spans="1:14" ht="18" customHeight="1" x14ac:dyDescent="0.25">
      <c r="A147" s="111">
        <v>1</v>
      </c>
      <c r="B147" s="113" t="s">
        <v>5</v>
      </c>
      <c r="C147" s="111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</row>
    <row r="148" spans="1:14" ht="87.75" customHeight="1" x14ac:dyDescent="0.25">
      <c r="A148" s="111"/>
      <c r="B148" s="114" t="str">
        <f>B91</f>
        <v>видатки на оплату за надання транспортних послуг з перевезень електричним транспортом</v>
      </c>
      <c r="C148" s="115" t="str">
        <f>C70</f>
        <v>грн.</v>
      </c>
      <c r="D148" s="116" t="s">
        <v>131</v>
      </c>
      <c r="E148" s="117"/>
      <c r="F148" s="117"/>
      <c r="G148" s="117"/>
      <c r="H148" s="117"/>
      <c r="I148" s="117"/>
      <c r="J148" s="117"/>
      <c r="K148" s="117"/>
      <c r="L148" s="117"/>
      <c r="M148" s="118"/>
    </row>
    <row r="149" spans="1:14" s="14" customFormat="1" ht="38.25" customHeight="1" x14ac:dyDescent="0.25">
      <c r="A149" s="111"/>
      <c r="B149" s="114" t="str">
        <f>B104</f>
        <v>обсяг видатків</v>
      </c>
      <c r="C149" s="115" t="str">
        <f>C71</f>
        <v>грн</v>
      </c>
      <c r="D149" s="116" t="s">
        <v>132</v>
      </c>
      <c r="E149" s="117"/>
      <c r="F149" s="117"/>
      <c r="G149" s="117"/>
      <c r="H149" s="117"/>
      <c r="I149" s="117"/>
      <c r="J149" s="117"/>
      <c r="K149" s="117"/>
      <c r="L149" s="117"/>
      <c r="M149" s="118"/>
      <c r="N149" s="14" t="s">
        <v>129</v>
      </c>
    </row>
    <row r="150" spans="1:14" s="14" customFormat="1" ht="42.75" customHeight="1" x14ac:dyDescent="0.25">
      <c r="A150" s="111"/>
      <c r="B150" s="114" t="str">
        <f>B113</f>
        <v>обсяг видатків</v>
      </c>
      <c r="C150" s="115" t="str">
        <f>C72</f>
        <v>грн</v>
      </c>
      <c r="D150" s="116" t="s">
        <v>133</v>
      </c>
      <c r="E150" s="117"/>
      <c r="F150" s="117"/>
      <c r="G150" s="117"/>
      <c r="H150" s="117"/>
      <c r="I150" s="117"/>
      <c r="J150" s="117"/>
      <c r="K150" s="117"/>
      <c r="L150" s="117"/>
      <c r="M150" s="118"/>
      <c r="N150" s="14" t="s">
        <v>130</v>
      </c>
    </row>
    <row r="151" spans="1:14" ht="66.75" customHeight="1" x14ac:dyDescent="0.25">
      <c r="A151" s="111"/>
      <c r="B151" s="114" t="str">
        <f>B120</f>
        <v>обсяг видатків</v>
      </c>
      <c r="C151" s="115" t="str">
        <f>C73</f>
        <v>грн</v>
      </c>
      <c r="D151" s="116" t="s">
        <v>134</v>
      </c>
      <c r="E151" s="117"/>
      <c r="F151" s="117"/>
      <c r="G151" s="117"/>
      <c r="H151" s="117"/>
      <c r="I151" s="117"/>
      <c r="J151" s="117"/>
      <c r="K151" s="117"/>
      <c r="L151" s="117"/>
      <c r="M151" s="118"/>
    </row>
    <row r="152" spans="1:14" s="87" customFormat="1" ht="66" customHeight="1" x14ac:dyDescent="0.25">
      <c r="A152" s="111"/>
      <c r="B152" s="114" t="str">
        <f>B127</f>
        <v>обсяг видатків</v>
      </c>
      <c r="C152" s="115" t="str">
        <f>C91</f>
        <v>грн</v>
      </c>
      <c r="D152" s="116" t="s">
        <v>135</v>
      </c>
      <c r="E152" s="117"/>
      <c r="F152" s="117"/>
      <c r="G152" s="117"/>
      <c r="H152" s="117"/>
      <c r="I152" s="117"/>
      <c r="J152" s="117"/>
      <c r="K152" s="117"/>
      <c r="L152" s="117"/>
      <c r="M152" s="118"/>
    </row>
    <row r="153" spans="1:14" ht="70.5" customHeight="1" x14ac:dyDescent="0.25">
      <c r="A153" s="111"/>
      <c r="B153" s="114" t="str">
        <f>B136</f>
        <v>обсяг видатків</v>
      </c>
      <c r="C153" s="115" t="str">
        <f>C92</f>
        <v>грн</v>
      </c>
      <c r="D153" s="116" t="s">
        <v>152</v>
      </c>
      <c r="E153" s="117"/>
      <c r="F153" s="117"/>
      <c r="G153" s="117"/>
      <c r="H153" s="117"/>
      <c r="I153" s="117"/>
      <c r="J153" s="117"/>
      <c r="K153" s="117"/>
      <c r="L153" s="117"/>
      <c r="M153" s="118"/>
    </row>
    <row r="154" spans="1:14" ht="35.25" hidden="1" customHeight="1" x14ac:dyDescent="0.25">
      <c r="A154" s="119"/>
      <c r="B154" s="120"/>
      <c r="C154" s="121" t="str">
        <f>C104</f>
        <v>грн</v>
      </c>
      <c r="D154" s="116"/>
      <c r="E154" s="117"/>
      <c r="F154" s="117"/>
      <c r="G154" s="117"/>
      <c r="H154" s="117"/>
      <c r="I154" s="117"/>
      <c r="J154" s="117"/>
      <c r="K154" s="117"/>
      <c r="L154" s="117"/>
      <c r="M154" s="118"/>
    </row>
    <row r="155" spans="1:14" ht="14.25" customHeight="1" x14ac:dyDescent="0.25">
      <c r="A155" s="111">
        <v>2</v>
      </c>
      <c r="B155" s="113" t="s">
        <v>6</v>
      </c>
      <c r="C155" s="111"/>
      <c r="D155" s="122"/>
      <c r="E155" s="122"/>
      <c r="F155" s="122"/>
      <c r="G155" s="122"/>
      <c r="H155" s="122"/>
      <c r="I155" s="122"/>
      <c r="J155" s="122"/>
      <c r="K155" s="122"/>
      <c r="L155" s="122"/>
      <c r="M155" s="122"/>
    </row>
    <row r="156" spans="1:14" ht="67.5" customHeight="1" x14ac:dyDescent="0.25">
      <c r="A156" s="111"/>
      <c r="B156" s="114" t="str">
        <f>B95</f>
        <v xml:space="preserve">обсяг транспортних послуг з перевезень електротранспортом </v>
      </c>
      <c r="C156" s="123" t="str">
        <f>C95</f>
        <v>км</v>
      </c>
      <c r="D156" s="116" t="s">
        <v>136</v>
      </c>
      <c r="E156" s="117"/>
      <c r="F156" s="117"/>
      <c r="G156" s="117"/>
      <c r="H156" s="117"/>
      <c r="I156" s="117"/>
      <c r="J156" s="117"/>
      <c r="K156" s="117"/>
      <c r="L156" s="117"/>
      <c r="M156" s="118"/>
    </row>
    <row r="157" spans="1:14" ht="49.5" customHeight="1" x14ac:dyDescent="0.25">
      <c r="A157" s="111"/>
      <c r="B157" s="114" t="str">
        <f>B106</f>
        <v>довжина контактної мережі, яка ремонтується</v>
      </c>
      <c r="C157" s="123" t="str">
        <f>C106</f>
        <v>км</v>
      </c>
      <c r="D157" s="116" t="s">
        <v>137</v>
      </c>
      <c r="E157" s="117"/>
      <c r="F157" s="117"/>
      <c r="G157" s="117"/>
      <c r="H157" s="117"/>
      <c r="I157" s="117"/>
      <c r="J157" s="117"/>
      <c r="K157" s="117"/>
      <c r="L157" s="117"/>
      <c r="M157" s="118"/>
    </row>
    <row r="158" spans="1:14" ht="66" customHeight="1" x14ac:dyDescent="0.25">
      <c r="A158" s="111"/>
      <c r="B158" s="114" t="str">
        <f>B115</f>
        <v>кількість підприємств, яким надається поворотна фінансова допомога</v>
      </c>
      <c r="C158" s="123" t="str">
        <f>C115</f>
        <v>од</v>
      </c>
      <c r="D158" s="116" t="s">
        <v>138</v>
      </c>
      <c r="E158" s="117"/>
      <c r="F158" s="117"/>
      <c r="G158" s="117"/>
      <c r="H158" s="117"/>
      <c r="I158" s="117"/>
      <c r="J158" s="117"/>
      <c r="K158" s="117"/>
      <c r="L158" s="117"/>
      <c r="M158" s="118"/>
    </row>
    <row r="159" spans="1:14" ht="218.25" customHeight="1" x14ac:dyDescent="0.25">
      <c r="A159" s="111"/>
      <c r="B159" s="124" t="str">
        <f>B122</f>
        <v>кількість підприємств, яким надається кошти на оплату за надані уповноваженими агентами послуги, відповідно до умов кредитного договору між ХКП "Електротранс" та Європейським банком реконструкції та розвитку, в рамках інвестиційного проекту "Модернизація громадського тролейбусного транспорту у м.Хмельницький"</v>
      </c>
      <c r="C159" s="115" t="str">
        <f>C122</f>
        <v>од</v>
      </c>
      <c r="D159" s="125" t="s">
        <v>139</v>
      </c>
      <c r="E159" s="126"/>
      <c r="F159" s="126"/>
      <c r="G159" s="126"/>
      <c r="H159" s="126"/>
      <c r="I159" s="126"/>
      <c r="J159" s="126"/>
      <c r="K159" s="126"/>
      <c r="L159" s="126"/>
      <c r="M159" s="127"/>
    </row>
    <row r="160" spans="1:14" ht="241.5" customHeight="1" x14ac:dyDescent="0.25">
      <c r="A160" s="111"/>
      <c r="B160" s="124" t="str">
        <f>B129</f>
        <v>кількість здійснених платежів, які пов'язані з проплатою одноразової комісії за надання кредиту в межах виконання Кредитного договору укладеного з Європейським банком реконструкції та розвитку в рамках проекту «Модернізація громадського тролейбусного транспорту у м. Хмельницький» (операційний номер 53100 від 21.04.2023) (в т.ч. комісія за переказ та комісія за обмін)</v>
      </c>
      <c r="C160" s="115" t="str">
        <f>C129</f>
        <v>од.</v>
      </c>
      <c r="D160" s="125" t="s">
        <v>140</v>
      </c>
      <c r="E160" s="126"/>
      <c r="F160" s="126"/>
      <c r="G160" s="126"/>
      <c r="H160" s="126"/>
      <c r="I160" s="126"/>
      <c r="J160" s="126"/>
      <c r="K160" s="126"/>
      <c r="L160" s="126"/>
      <c r="M160" s="127"/>
    </row>
    <row r="161" spans="1:14" ht="231.75" customHeight="1" x14ac:dyDescent="0.25">
      <c r="A161" s="111"/>
      <c r="B161" s="124" t="str">
        <f>B138</f>
        <v>кількість здійснених платежів, які пов'язані з проплатою юридичного висновку в межах виконання Кредитного договору укладеного з Європейським банком реконструкції та розвитку в рамках проекту «Модернізація громадського тролейбусного транспорту у м. Хмельницький» (операційний номер 53100 від 21.04.2023) (в т.ч. комісія за переказ та комісія за обмін)</v>
      </c>
      <c r="C161" s="115" t="str">
        <f>C138</f>
        <v>од.</v>
      </c>
      <c r="D161" s="125" t="s">
        <v>141</v>
      </c>
      <c r="E161" s="126"/>
      <c r="F161" s="126"/>
      <c r="G161" s="126"/>
      <c r="H161" s="126"/>
      <c r="I161" s="126"/>
      <c r="J161" s="126"/>
      <c r="K161" s="126"/>
      <c r="L161" s="126"/>
      <c r="M161" s="127"/>
    </row>
    <row r="162" spans="1:14" x14ac:dyDescent="0.25">
      <c r="A162" s="128">
        <v>3</v>
      </c>
      <c r="B162" s="129" t="s">
        <v>7</v>
      </c>
      <c r="C162" s="128"/>
      <c r="D162" s="130"/>
      <c r="E162" s="130"/>
      <c r="F162" s="130"/>
      <c r="G162" s="130"/>
      <c r="H162" s="130"/>
      <c r="I162" s="130"/>
      <c r="J162" s="130"/>
      <c r="K162" s="130"/>
      <c r="L162" s="130"/>
      <c r="M162" s="130"/>
    </row>
    <row r="163" spans="1:14" ht="81.75" customHeight="1" x14ac:dyDescent="0.25">
      <c r="A163" s="111"/>
      <c r="B163" s="131" t="str">
        <f>B99</f>
        <v>середня вартість 1-го км перевезень пасажирів електричним транспортом</v>
      </c>
      <c r="C163" s="132" t="str">
        <f>C81</f>
        <v>%</v>
      </c>
      <c r="D163" s="125" t="s">
        <v>100</v>
      </c>
      <c r="E163" s="126"/>
      <c r="F163" s="126"/>
      <c r="G163" s="126"/>
      <c r="H163" s="126"/>
      <c r="I163" s="126"/>
      <c r="J163" s="126"/>
      <c r="K163" s="126"/>
      <c r="L163" s="126"/>
      <c r="M163" s="127"/>
    </row>
    <row r="164" spans="1:14" ht="45" x14ac:dyDescent="0.25">
      <c r="A164" s="133"/>
      <c r="B164" s="131" t="str">
        <f>B108</f>
        <v>середні витрати на ремонт 1 км контактної мережі</v>
      </c>
      <c r="C164" s="132" t="str">
        <f>C82</f>
        <v>грн</v>
      </c>
      <c r="D164" s="125" t="s">
        <v>142</v>
      </c>
      <c r="E164" s="126"/>
      <c r="F164" s="126"/>
      <c r="G164" s="126"/>
      <c r="H164" s="126"/>
      <c r="I164" s="126"/>
      <c r="J164" s="126"/>
      <c r="K164" s="126"/>
      <c r="L164" s="126"/>
      <c r="M164" s="127"/>
    </row>
    <row r="165" spans="1:14" ht="197.25" customHeight="1" x14ac:dyDescent="0.25">
      <c r="A165" s="133"/>
      <c r="B165" s="134" t="str">
        <f>B131</f>
        <v>витрати на оплату одноразової комісії за надання кредиту в межах виконання Кредитного договору укладеного з Європейським банком реконструкції та розвитку в рамках проекту «Модернізація громадського тролейбусного транспорту у м. Хмельницький» (операційний номер 53100 від 21.04.2023)</v>
      </c>
      <c r="C165" s="132" t="str">
        <f>C83</f>
        <v>грн</v>
      </c>
      <c r="D165" s="125" t="s">
        <v>143</v>
      </c>
      <c r="E165" s="126"/>
      <c r="F165" s="126"/>
      <c r="G165" s="126"/>
      <c r="H165" s="126"/>
      <c r="I165" s="126"/>
      <c r="J165" s="126"/>
      <c r="K165" s="126"/>
      <c r="L165" s="126"/>
      <c r="M165" s="127"/>
    </row>
    <row r="166" spans="1:14" ht="195.75" customHeight="1" x14ac:dyDescent="0.25">
      <c r="A166" s="133"/>
      <c r="B166" s="134" t="str">
        <f>B140</f>
        <v>витрати на оплату юридичного висновку в межах виконання Кредитного договору укладеного з Європейським банком реконструкції та розвитку в рамках проекту «Модернізація громадського тролейбусного транспорту у м. Хмельницький» (операційний номер 53100 від 21.04.2023)</v>
      </c>
      <c r="C166" s="132"/>
      <c r="D166" s="125" t="s">
        <v>144</v>
      </c>
      <c r="E166" s="126"/>
      <c r="F166" s="126"/>
      <c r="G166" s="126"/>
      <c r="H166" s="126"/>
      <c r="I166" s="126"/>
      <c r="J166" s="126"/>
      <c r="K166" s="126"/>
      <c r="L166" s="126"/>
      <c r="M166" s="127"/>
    </row>
    <row r="167" spans="1:14" x14ac:dyDescent="0.25">
      <c r="A167" s="111">
        <v>4</v>
      </c>
      <c r="B167" s="135" t="s">
        <v>8</v>
      </c>
      <c r="C167" s="111"/>
      <c r="D167" s="122"/>
      <c r="E167" s="122"/>
      <c r="F167" s="122"/>
      <c r="G167" s="122"/>
      <c r="H167" s="122"/>
      <c r="I167" s="122"/>
      <c r="J167" s="122"/>
      <c r="K167" s="122"/>
      <c r="L167" s="122"/>
      <c r="M167" s="122"/>
    </row>
    <row r="168" spans="1:14" ht="60" x14ac:dyDescent="0.25">
      <c r="A168" s="111"/>
      <c r="B168" s="131" t="str">
        <f>B110</f>
        <v>відсоток виконання робіт з ремонту контактної мережі до запланованого обсягу</v>
      </c>
      <c r="C168" s="132" t="str">
        <f>C87</f>
        <v>%</v>
      </c>
      <c r="D168" s="125" t="s">
        <v>146</v>
      </c>
      <c r="E168" s="126"/>
      <c r="F168" s="126"/>
      <c r="G168" s="126"/>
      <c r="H168" s="126"/>
      <c r="I168" s="126"/>
      <c r="J168" s="126"/>
      <c r="K168" s="126"/>
      <c r="L168" s="126"/>
      <c r="M168" s="127"/>
    </row>
    <row r="169" spans="1:14" ht="45" x14ac:dyDescent="0.25">
      <c r="A169" s="111"/>
      <c r="B169" s="131" t="str">
        <f>B117</f>
        <v xml:space="preserve">відсоток відшкодування до понесених витрат </v>
      </c>
      <c r="C169" s="132" t="str">
        <f>C99</f>
        <v>грн</v>
      </c>
      <c r="D169" s="125" t="s">
        <v>101</v>
      </c>
      <c r="E169" s="126"/>
      <c r="F169" s="126"/>
      <c r="G169" s="126"/>
      <c r="H169" s="126"/>
      <c r="I169" s="126"/>
      <c r="J169" s="126"/>
      <c r="K169" s="126"/>
      <c r="L169" s="126"/>
      <c r="M169" s="127"/>
      <c r="N169" s="3" t="s">
        <v>130</v>
      </c>
    </row>
    <row r="170" spans="1:14" ht="59.25" customHeight="1" x14ac:dyDescent="0.25">
      <c r="A170" s="111"/>
      <c r="B170" s="131" t="str">
        <f>B124</f>
        <v xml:space="preserve">відсоток відшкодування до понесених витрат </v>
      </c>
      <c r="C170" s="132" t="str">
        <f>C100</f>
        <v>грн</v>
      </c>
      <c r="D170" s="125" t="s">
        <v>101</v>
      </c>
      <c r="E170" s="126"/>
      <c r="F170" s="126"/>
      <c r="G170" s="126"/>
      <c r="H170" s="126"/>
      <c r="I170" s="126"/>
      <c r="J170" s="126"/>
      <c r="K170" s="126"/>
      <c r="L170" s="126"/>
      <c r="M170" s="127"/>
      <c r="N170" s="3" t="s">
        <v>145</v>
      </c>
    </row>
    <row r="171" spans="1:14" ht="45" x14ac:dyDescent="0.25">
      <c r="A171" s="136"/>
      <c r="B171" s="137" t="str">
        <f>B133</f>
        <v xml:space="preserve">відсоток відшкодування до понесених витрат </v>
      </c>
      <c r="C171" s="138"/>
      <c r="D171" s="125" t="s">
        <v>101</v>
      </c>
      <c r="E171" s="126"/>
      <c r="F171" s="126"/>
      <c r="G171" s="126"/>
      <c r="H171" s="126"/>
      <c r="I171" s="126"/>
      <c r="J171" s="126"/>
      <c r="K171" s="126"/>
      <c r="L171" s="126"/>
      <c r="M171" s="127"/>
    </row>
    <row r="172" spans="1:14" ht="52.5" customHeight="1" x14ac:dyDescent="0.25">
      <c r="A172" s="136"/>
      <c r="B172" s="137" t="str">
        <f>B142</f>
        <v xml:space="preserve">відсоток відшкодування до понесених витрат </v>
      </c>
      <c r="C172" s="138" t="str">
        <f>C108</f>
        <v>грн</v>
      </c>
      <c r="D172" s="125" t="s">
        <v>101</v>
      </c>
      <c r="E172" s="126"/>
      <c r="F172" s="126"/>
      <c r="G172" s="126"/>
      <c r="H172" s="126"/>
      <c r="I172" s="126"/>
      <c r="J172" s="126"/>
      <c r="K172" s="126"/>
      <c r="L172" s="126"/>
      <c r="M172" s="127"/>
    </row>
    <row r="173" spans="1:14" x14ac:dyDescent="0.25">
      <c r="A173" s="103"/>
      <c r="B173" s="103"/>
      <c r="C173" s="52"/>
      <c r="D173" s="52"/>
      <c r="E173" s="52"/>
      <c r="F173" s="52"/>
      <c r="G173" s="52"/>
      <c r="H173" s="52"/>
      <c r="I173" s="52"/>
      <c r="J173" s="52"/>
      <c r="K173" s="104"/>
      <c r="L173" s="105"/>
      <c r="M173" s="104"/>
    </row>
    <row r="174" spans="1:14" x14ac:dyDescent="0.25">
      <c r="A174" s="139" t="s">
        <v>95</v>
      </c>
      <c r="B174" s="140"/>
      <c r="C174" s="140"/>
      <c r="D174" s="140"/>
      <c r="E174" s="140"/>
      <c r="F174" s="140"/>
      <c r="G174" s="140"/>
      <c r="H174" s="140"/>
      <c r="I174" s="140"/>
      <c r="J174" s="140"/>
      <c r="K174" s="140"/>
      <c r="L174" s="140"/>
      <c r="M174" s="141"/>
    </row>
    <row r="175" spans="1:14" ht="38.25" customHeight="1" x14ac:dyDescent="0.25">
      <c r="A175" s="125" t="s">
        <v>147</v>
      </c>
      <c r="B175" s="126"/>
      <c r="C175" s="126"/>
      <c r="D175" s="126"/>
      <c r="E175" s="126"/>
      <c r="F175" s="126"/>
      <c r="G175" s="126"/>
      <c r="H175" s="126"/>
      <c r="I175" s="126"/>
      <c r="J175" s="126"/>
      <c r="K175" s="126"/>
      <c r="L175" s="126"/>
      <c r="M175" s="127"/>
    </row>
    <row r="176" spans="1:14" ht="9" customHeight="1" x14ac:dyDescent="0.25">
      <c r="A176" s="142"/>
      <c r="B176" s="143"/>
      <c r="C176" s="143"/>
      <c r="D176" s="143"/>
      <c r="E176" s="143"/>
      <c r="F176" s="143"/>
      <c r="G176" s="143"/>
      <c r="H176" s="143"/>
      <c r="I176" s="143"/>
      <c r="J176" s="143"/>
      <c r="K176" s="143"/>
      <c r="L176" s="143"/>
      <c r="M176" s="143"/>
    </row>
    <row r="177" spans="1:14" x14ac:dyDescent="0.25">
      <c r="A177" s="144" t="s">
        <v>31</v>
      </c>
      <c r="B177" s="144"/>
      <c r="C177" s="144"/>
      <c r="D177" s="144"/>
      <c r="E177" s="145"/>
      <c r="F177" s="145"/>
      <c r="G177" s="145"/>
      <c r="H177" s="145"/>
      <c r="I177" s="145"/>
      <c r="J177" s="145"/>
      <c r="K177" s="145"/>
      <c r="L177" s="145"/>
      <c r="M177" s="145"/>
    </row>
    <row r="178" spans="1:14" ht="60.75" customHeight="1" x14ac:dyDescent="0.25">
      <c r="A178" s="125" t="s">
        <v>96</v>
      </c>
      <c r="B178" s="126"/>
      <c r="C178" s="126"/>
      <c r="D178" s="126"/>
      <c r="E178" s="126"/>
      <c r="F178" s="126"/>
      <c r="G178" s="126"/>
      <c r="H178" s="126"/>
      <c r="I178" s="126"/>
      <c r="J178" s="126"/>
      <c r="K178" s="126"/>
      <c r="L178" s="126"/>
      <c r="M178" s="127"/>
    </row>
    <row r="179" spans="1:14" hidden="1" x14ac:dyDescent="0.25">
      <c r="A179" s="146" t="s">
        <v>148</v>
      </c>
      <c r="B179" s="147"/>
      <c r="C179" s="147"/>
      <c r="D179" s="147"/>
      <c r="E179" s="148"/>
      <c r="F179" s="148"/>
      <c r="N179" s="3">
        <f>N60</f>
        <v>97.9</v>
      </c>
    </row>
    <row r="180" spans="1:14" x14ac:dyDescent="0.25">
      <c r="A180" s="149"/>
      <c r="B180" s="149"/>
      <c r="C180" s="149"/>
      <c r="D180" s="149"/>
      <c r="E180" s="149"/>
      <c r="F180" s="150"/>
      <c r="G180" s="150"/>
      <c r="H180" s="150"/>
      <c r="I180" s="150"/>
      <c r="J180" s="150"/>
      <c r="K180" s="150"/>
      <c r="L180" s="150"/>
      <c r="M180" s="150"/>
    </row>
    <row r="181" spans="1:14" x14ac:dyDescent="0.25">
      <c r="A181" s="151" t="s">
        <v>97</v>
      </c>
      <c r="B181" s="150"/>
      <c r="C181" s="150"/>
      <c r="D181" s="150"/>
      <c r="E181" s="150"/>
      <c r="F181" s="150"/>
      <c r="G181" s="150"/>
      <c r="H181" s="150"/>
      <c r="I181" s="150"/>
      <c r="J181" s="150"/>
      <c r="K181" s="150"/>
      <c r="L181" s="150"/>
      <c r="M181" s="150"/>
    </row>
    <row r="182" spans="1:14" x14ac:dyDescent="0.25">
      <c r="A182" s="151" t="s">
        <v>98</v>
      </c>
      <c r="B182" s="150"/>
      <c r="C182" s="150"/>
      <c r="D182" s="150"/>
      <c r="E182" s="150"/>
      <c r="F182" s="150"/>
      <c r="G182" s="150"/>
      <c r="H182" s="150"/>
      <c r="I182" s="150"/>
      <c r="J182" s="150"/>
      <c r="K182" s="150"/>
      <c r="L182" s="150"/>
      <c r="M182" s="150"/>
    </row>
    <row r="183" spans="1:14" x14ac:dyDescent="0.25">
      <c r="A183" s="151" t="s">
        <v>99</v>
      </c>
      <c r="B183" s="152"/>
      <c r="C183" s="152"/>
      <c r="D183" s="152"/>
      <c r="E183" s="152"/>
      <c r="F183" s="152"/>
      <c r="G183" s="152"/>
      <c r="H183" s="152"/>
      <c r="I183" s="152"/>
      <c r="J183" s="152"/>
      <c r="K183" s="152"/>
      <c r="L183" s="152"/>
      <c r="M183" s="152"/>
    </row>
    <row r="184" spans="1:14" x14ac:dyDescent="0.25">
      <c r="A184" s="103"/>
      <c r="B184" s="103"/>
      <c r="C184" s="52"/>
      <c r="D184" s="52"/>
      <c r="E184" s="52"/>
      <c r="F184" s="52"/>
      <c r="G184" s="52"/>
      <c r="H184" s="52"/>
      <c r="I184" s="52"/>
      <c r="J184" s="52"/>
      <c r="K184" s="104"/>
      <c r="L184" s="105"/>
      <c r="M184" s="104"/>
    </row>
    <row r="185" spans="1:14" hidden="1" x14ac:dyDescent="0.25">
      <c r="A185" s="103"/>
      <c r="B185" s="103"/>
      <c r="C185" s="52"/>
      <c r="D185" s="52"/>
      <c r="E185" s="52"/>
      <c r="F185" s="52"/>
      <c r="G185" s="52"/>
      <c r="H185" s="52"/>
      <c r="I185" s="52"/>
      <c r="J185" s="52"/>
      <c r="K185" s="104"/>
      <c r="L185" s="105"/>
      <c r="M185" s="104"/>
    </row>
    <row r="186" spans="1:14" hidden="1" x14ac:dyDescent="0.25">
      <c r="A186" s="153" t="s">
        <v>61</v>
      </c>
      <c r="B186" s="153"/>
      <c r="C186" s="153"/>
      <c r="D186" s="153"/>
      <c r="E186" s="153"/>
      <c r="F186" s="153"/>
      <c r="G186" s="153"/>
      <c r="H186" s="153"/>
      <c r="I186" s="153"/>
      <c r="J186" s="153"/>
      <c r="K186" s="153"/>
      <c r="L186" s="153"/>
      <c r="M186" s="153"/>
    </row>
    <row r="187" spans="1:14" ht="39.75" hidden="1" customHeight="1" x14ac:dyDescent="0.25">
      <c r="A187" s="93" t="s">
        <v>74</v>
      </c>
      <c r="B187" s="98"/>
      <c r="C187" s="98"/>
      <c r="D187" s="98"/>
      <c r="E187" s="98"/>
      <c r="F187" s="98"/>
      <c r="G187" s="98"/>
      <c r="H187" s="98"/>
      <c r="I187" s="98"/>
      <c r="J187" s="98"/>
      <c r="K187" s="98"/>
      <c r="L187" s="98"/>
      <c r="M187" s="99"/>
    </row>
    <row r="188" spans="1:14" hidden="1" x14ac:dyDescent="0.25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</row>
    <row r="189" spans="1:14" hidden="1" x14ac:dyDescent="0.25">
      <c r="A189" s="39" t="s">
        <v>31</v>
      </c>
      <c r="B189" s="39"/>
      <c r="C189" s="39"/>
      <c r="D189" s="39"/>
    </row>
    <row r="190" spans="1:14" hidden="1" x14ac:dyDescent="0.25">
      <c r="A190" s="33" t="s">
        <v>75</v>
      </c>
      <c r="B190" s="33"/>
      <c r="C190" s="33"/>
      <c r="D190" s="33"/>
      <c r="E190" s="30"/>
      <c r="F190" s="30"/>
      <c r="G190" s="30"/>
      <c r="H190" s="30"/>
      <c r="I190" s="30"/>
      <c r="J190" s="30"/>
      <c r="K190" s="30"/>
      <c r="L190" s="30"/>
      <c r="M190" s="30"/>
    </row>
    <row r="191" spans="1:14" x14ac:dyDescent="0.25">
      <c r="A191" s="154"/>
      <c r="B191" s="155"/>
      <c r="C191" s="155"/>
      <c r="D191" s="155"/>
      <c r="E191" s="156"/>
      <c r="F191" s="156"/>
      <c r="G191" s="156"/>
      <c r="H191" s="157"/>
      <c r="I191" s="157"/>
      <c r="J191" s="157"/>
      <c r="K191" s="157"/>
      <c r="L191" s="157"/>
      <c r="M191" s="157"/>
    </row>
    <row r="192" spans="1:14" x14ac:dyDescent="0.25">
      <c r="A192" s="158" t="s">
        <v>57</v>
      </c>
      <c r="B192" s="158"/>
      <c r="C192" s="158"/>
      <c r="D192" s="158"/>
      <c r="E192" s="158"/>
    </row>
    <row r="193" spans="1:13" x14ac:dyDescent="0.25">
      <c r="A193" s="158"/>
      <c r="B193" s="158"/>
      <c r="C193" s="158"/>
      <c r="D193" s="158"/>
      <c r="E193" s="158"/>
      <c r="G193" s="159"/>
      <c r="H193" s="159"/>
      <c r="J193" s="160" t="s">
        <v>103</v>
      </c>
      <c r="K193" s="160"/>
      <c r="L193" s="160"/>
      <c r="M193" s="160"/>
    </row>
    <row r="194" spans="1:13" x14ac:dyDescent="0.25">
      <c r="A194" s="161"/>
      <c r="B194" s="161"/>
      <c r="C194" s="161"/>
      <c r="D194" s="161"/>
      <c r="E194" s="161"/>
      <c r="G194" s="162" t="s">
        <v>9</v>
      </c>
      <c r="H194" s="162"/>
      <c r="J194" s="163" t="s">
        <v>20</v>
      </c>
      <c r="K194" s="163"/>
      <c r="L194" s="163"/>
      <c r="M194" s="163"/>
    </row>
    <row r="195" spans="1:13" x14ac:dyDescent="0.25">
      <c r="A195" s="158" t="s">
        <v>39</v>
      </c>
      <c r="B195" s="158"/>
      <c r="C195" s="158"/>
      <c r="D195" s="158"/>
      <c r="E195" s="158"/>
      <c r="G195" s="159"/>
      <c r="H195" s="159"/>
      <c r="J195" s="160" t="s">
        <v>86</v>
      </c>
      <c r="K195" s="160"/>
      <c r="L195" s="160"/>
      <c r="M195" s="160"/>
    </row>
    <row r="196" spans="1:13" x14ac:dyDescent="0.25">
      <c r="A196" s="158"/>
      <c r="B196" s="158"/>
      <c r="C196" s="158"/>
      <c r="D196" s="158"/>
      <c r="E196" s="158"/>
      <c r="G196" s="162" t="s">
        <v>9</v>
      </c>
      <c r="H196" s="162"/>
      <c r="J196" s="163" t="s">
        <v>20</v>
      </c>
      <c r="K196" s="163"/>
      <c r="L196" s="163"/>
      <c r="M196" s="163"/>
    </row>
  </sheetData>
  <mergeCells count="130">
    <mergeCell ref="D166:M166"/>
    <mergeCell ref="D171:M171"/>
    <mergeCell ref="A174:M174"/>
    <mergeCell ref="B28:M28"/>
    <mergeCell ref="B29:M29"/>
    <mergeCell ref="B30:M30"/>
    <mergeCell ref="B42:D42"/>
    <mergeCell ref="B43:D43"/>
    <mergeCell ref="B44:D44"/>
    <mergeCell ref="B50:M50"/>
    <mergeCell ref="A175:M175"/>
    <mergeCell ref="A178:M178"/>
    <mergeCell ref="D167:M167"/>
    <mergeCell ref="D168:M168"/>
    <mergeCell ref="D169:M169"/>
    <mergeCell ref="D172:M172"/>
    <mergeCell ref="D170:M170"/>
    <mergeCell ref="D152:M152"/>
    <mergeCell ref="D153:M153"/>
    <mergeCell ref="D157:M157"/>
    <mergeCell ref="D158:M158"/>
    <mergeCell ref="D159:M159"/>
    <mergeCell ref="D160:M160"/>
    <mergeCell ref="D161:M161"/>
    <mergeCell ref="D164:M164"/>
    <mergeCell ref="D165:M165"/>
    <mergeCell ref="D147:M147"/>
    <mergeCell ref="D154:M154"/>
    <mergeCell ref="D155:M155"/>
    <mergeCell ref="D156:M156"/>
    <mergeCell ref="D162:M162"/>
    <mergeCell ref="D163:M163"/>
    <mergeCell ref="D148:M148"/>
    <mergeCell ref="D149:M149"/>
    <mergeCell ref="D150:M150"/>
    <mergeCell ref="D151:M151"/>
    <mergeCell ref="A186:M186"/>
    <mergeCell ref="A190:M190"/>
    <mergeCell ref="D71:D73"/>
    <mergeCell ref="D76:D78"/>
    <mergeCell ref="A85:M85"/>
    <mergeCell ref="A88:M88"/>
    <mergeCell ref="A187:M187"/>
    <mergeCell ref="A144:M144"/>
    <mergeCell ref="D145:M145"/>
    <mergeCell ref="D146:M146"/>
    <mergeCell ref="B17:M17"/>
    <mergeCell ref="B18:M18"/>
    <mergeCell ref="B26:M26"/>
    <mergeCell ref="B40:D40"/>
    <mergeCell ref="B39:D39"/>
    <mergeCell ref="A53:M53"/>
    <mergeCell ref="A36:A37"/>
    <mergeCell ref="J1:M4"/>
    <mergeCell ref="A5:M5"/>
    <mergeCell ref="A6:M6"/>
    <mergeCell ref="B8:C8"/>
    <mergeCell ref="D8:K8"/>
    <mergeCell ref="B9:C9"/>
    <mergeCell ref="D9:J9"/>
    <mergeCell ref="B10:C10"/>
    <mergeCell ref="D10:K10"/>
    <mergeCell ref="B11:C11"/>
    <mergeCell ref="D11:J11"/>
    <mergeCell ref="B12:C12"/>
    <mergeCell ref="D12:E12"/>
    <mergeCell ref="F12:G12"/>
    <mergeCell ref="H12:K12"/>
    <mergeCell ref="B13:C13"/>
    <mergeCell ref="D13:E13"/>
    <mergeCell ref="F13:G13"/>
    <mergeCell ref="H13:K13"/>
    <mergeCell ref="A14:M14"/>
    <mergeCell ref="B16:M16"/>
    <mergeCell ref="X36:Z36"/>
    <mergeCell ref="B38:D38"/>
    <mergeCell ref="B41:D41"/>
    <mergeCell ref="B19:M19"/>
    <mergeCell ref="B22:M22"/>
    <mergeCell ref="B25:M25"/>
    <mergeCell ref="B31:M31"/>
    <mergeCell ref="B27:M27"/>
    <mergeCell ref="B36:D37"/>
    <mergeCell ref="R36:T36"/>
    <mergeCell ref="U36:W36"/>
    <mergeCell ref="H36:J36"/>
    <mergeCell ref="K36:M36"/>
    <mergeCell ref="B58:D58"/>
    <mergeCell ref="B60:D60"/>
    <mergeCell ref="E36:G36"/>
    <mergeCell ref="B49:M49"/>
    <mergeCell ref="A46:M46"/>
    <mergeCell ref="B47:M47"/>
    <mergeCell ref="B48:M48"/>
    <mergeCell ref="A192:E193"/>
    <mergeCell ref="G193:H193"/>
    <mergeCell ref="J193:M193"/>
    <mergeCell ref="E56:G56"/>
    <mergeCell ref="H56:J56"/>
    <mergeCell ref="K56:M56"/>
    <mergeCell ref="C65:C66"/>
    <mergeCell ref="B89:M89"/>
    <mergeCell ref="A101:M101"/>
    <mergeCell ref="B102:M102"/>
    <mergeCell ref="E65:G65"/>
    <mergeCell ref="B65:B66"/>
    <mergeCell ref="A56:A57"/>
    <mergeCell ref="B56:D57"/>
    <mergeCell ref="B51:M51"/>
    <mergeCell ref="B59:D59"/>
    <mergeCell ref="G194:H194"/>
    <mergeCell ref="J194:M194"/>
    <mergeCell ref="A93:M93"/>
    <mergeCell ref="A97:M97"/>
    <mergeCell ref="H65:J65"/>
    <mergeCell ref="K65:M65"/>
    <mergeCell ref="A74:M74"/>
    <mergeCell ref="A79:M79"/>
    <mergeCell ref="D65:D66"/>
    <mergeCell ref="B68:M68"/>
    <mergeCell ref="B111:M111"/>
    <mergeCell ref="B118:M118"/>
    <mergeCell ref="B125:M125"/>
    <mergeCell ref="B134:M134"/>
    <mergeCell ref="A65:A66"/>
    <mergeCell ref="A195:E196"/>
    <mergeCell ref="G195:H195"/>
    <mergeCell ref="J195:M195"/>
    <mergeCell ref="G196:H196"/>
    <mergeCell ref="J196:M196"/>
  </mergeCells>
  <pageMargins left="0.35433070866141736" right="0.15748031496062992" top="0.47244094488188981" bottom="0.39370078740157483" header="0.31496062992125984" footer="0.31496062992125984"/>
  <pageSetup paperSize="9" scale="80" orientation="landscape" r:id="rId1"/>
  <rowBreaks count="9" manualBreakCount="9">
    <brk id="35" min="1" max="12" man="1"/>
    <brk id="47" max="12" man="1"/>
    <brk id="92" max="12" man="1"/>
    <brk id="113" max="12" man="1"/>
    <brk id="125" max="12" man="1"/>
    <brk id="138" max="12" man="1"/>
    <brk id="151" max="12" man="1"/>
    <brk id="159" max="12" man="1"/>
    <brk id="17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1917426</vt:lpstr>
      <vt:lpstr>'1917426'!Область_друку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2024-02-16T12:05:34Z</cp:lastPrinted>
  <dcterms:created xsi:type="dcterms:W3CDTF">2018-12-28T08:43:53Z</dcterms:created>
  <dcterms:modified xsi:type="dcterms:W3CDTF">2024-02-28T14:48:57Z</dcterms:modified>
</cp:coreProperties>
</file>