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культури\"/>
    </mc:Choice>
  </mc:AlternateContent>
  <bookViews>
    <workbookView xWindow="0" yWindow="0" windowWidth="24000" windowHeight="9780"/>
  </bookViews>
  <sheets>
    <sheet name="1014040" sheetId="1" r:id="rId1"/>
  </sheets>
  <definedNames>
    <definedName name="_xlnm.Print_Area" localSheetId="0">'1014040'!$A$1:$M$96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32" i="1"/>
  <c r="I32" i="1"/>
  <c r="E33" i="1"/>
  <c r="F33" i="1"/>
  <c r="F32" i="1" s="1"/>
  <c r="F43" i="1" s="1"/>
  <c r="F59" i="1" s="1"/>
  <c r="H33" i="1"/>
  <c r="H32" i="1" s="1"/>
  <c r="H43" i="1" s="1"/>
  <c r="H58" i="1" s="1"/>
  <c r="I33" i="1"/>
  <c r="J33" i="1"/>
  <c r="J32" i="1" s="1"/>
  <c r="J43" i="1" s="1"/>
  <c r="L33" i="1"/>
  <c r="L32" i="1" s="1"/>
  <c r="L43" i="1" s="1"/>
  <c r="E43" i="1"/>
  <c r="E58" i="1" s="1"/>
  <c r="G58" i="1" s="1"/>
  <c r="I43" i="1"/>
  <c r="G51" i="1"/>
  <c r="J51" i="1"/>
  <c r="E52" i="1"/>
  <c r="F52" i="1"/>
  <c r="G52" i="1" s="1"/>
  <c r="H52" i="1"/>
  <c r="I52" i="1"/>
  <c r="J52" i="1"/>
  <c r="G53" i="1"/>
  <c r="J53" i="1"/>
  <c r="G54" i="1"/>
  <c r="J54" i="1"/>
  <c r="G55" i="1"/>
  <c r="J55" i="1"/>
  <c r="G56" i="1"/>
  <c r="J56" i="1"/>
  <c r="G57" i="1"/>
  <c r="J57" i="1"/>
  <c r="I59" i="1"/>
  <c r="J59" i="1"/>
  <c r="G63" i="1"/>
  <c r="H63" i="1"/>
  <c r="J63" i="1" s="1"/>
  <c r="M63" i="1" s="1"/>
  <c r="K63" i="1"/>
  <c r="L63" i="1"/>
  <c r="G64" i="1"/>
  <c r="H64" i="1"/>
  <c r="K64" i="1" s="1"/>
  <c r="I64" i="1"/>
  <c r="J64" i="1"/>
  <c r="M64" i="1" s="1"/>
  <c r="L64" i="1"/>
  <c r="G65" i="1"/>
  <c r="H65" i="1"/>
  <c r="J65" i="1"/>
  <c r="M65" i="1" s="1"/>
  <c r="K65" i="1"/>
  <c r="L65" i="1"/>
  <c r="E66" i="1"/>
  <c r="F66" i="1"/>
  <c r="G66" i="1"/>
  <c r="H66" i="1"/>
  <c r="I66" i="1"/>
  <c r="J66" i="1" s="1"/>
  <c r="M66" i="1" s="1"/>
  <c r="K66" i="1"/>
  <c r="G67" i="1"/>
  <c r="J67" i="1"/>
  <c r="L67" i="1"/>
  <c r="M67" i="1"/>
  <c r="G68" i="1"/>
  <c r="J68" i="1"/>
  <c r="K68" i="1"/>
  <c r="M68" i="1"/>
  <c r="G69" i="1"/>
  <c r="J69" i="1"/>
  <c r="L69" i="1"/>
  <c r="M69" i="1"/>
  <c r="F70" i="1"/>
  <c r="G70" i="1"/>
  <c r="J70" i="1"/>
  <c r="L70" i="1"/>
  <c r="M70" i="1" s="1"/>
  <c r="F71" i="1"/>
  <c r="G71" i="1" s="1"/>
  <c r="I71" i="1"/>
  <c r="J71" i="1" s="1"/>
  <c r="L71" i="1"/>
  <c r="M71" i="1" s="1"/>
  <c r="G72" i="1"/>
  <c r="J72" i="1"/>
  <c r="L72" i="1"/>
  <c r="M72" i="1" s="1"/>
  <c r="G76" i="1"/>
  <c r="J76" i="1"/>
  <c r="L76" i="1"/>
  <c r="M76" i="1" s="1"/>
  <c r="G77" i="1"/>
  <c r="M77" i="1" s="1"/>
  <c r="J77" i="1"/>
  <c r="L77" i="1"/>
  <c r="G80" i="1"/>
  <c r="M80" i="1" s="1"/>
  <c r="J80" i="1"/>
  <c r="L80" i="1"/>
  <c r="G81" i="1"/>
  <c r="M81" i="1" s="1"/>
  <c r="J81" i="1"/>
  <c r="K81" i="1"/>
  <c r="K82" i="1"/>
  <c r="L82" i="1"/>
  <c r="M82" i="1"/>
  <c r="K83" i="1"/>
  <c r="L83" i="1"/>
  <c r="M83" i="1"/>
  <c r="G84" i="1"/>
  <c r="M84" i="1" s="1"/>
  <c r="J84" i="1"/>
  <c r="L84" i="1"/>
  <c r="K58" i="1" l="1"/>
  <c r="M58" i="1" s="1"/>
  <c r="J58" i="1"/>
  <c r="L59" i="1"/>
  <c r="G59" i="1"/>
  <c r="M59" i="1" s="1"/>
  <c r="L66" i="1"/>
  <c r="K33" i="1"/>
  <c r="K32" i="1" s="1"/>
  <c r="K43" i="1" s="1"/>
  <c r="G33" i="1"/>
  <c r="G32" i="1" s="1"/>
  <c r="G43" i="1" s="1"/>
  <c r="M33" i="1" l="1"/>
  <c r="M32" i="1" s="1"/>
  <c r="M43" i="1" s="1"/>
</calcChain>
</file>

<file path=xl/sharedStrings.xml><?xml version="1.0" encoding="utf-8"?>
<sst xmlns="http://schemas.openxmlformats.org/spreadsheetml/2006/main" count="179" uniqueCount="102">
  <si>
    <t>(ініціали/ініціал, прізвище)</t>
  </si>
  <si>
    <t>О.М.Тимцясь</t>
  </si>
  <si>
    <t>Головний бухгалтер</t>
  </si>
  <si>
    <t>А.Є.Ромасюков</t>
  </si>
  <si>
    <t>Начальник управління культури і туризму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</si>
  <si>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</si>
  <si>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</si>
  <si>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</si>
  <si>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Всі результативні показники на звітній період стабільні по фактичному їх виконанню</t>
  </si>
  <si>
    <t>Виникла тенденція до збільшення попиту на безкоштовні екскурсії за погодженням Хмельницької міської ради.</t>
  </si>
  <si>
    <t>Пояснення щодо причин розбіжностей між фактичними та затвердженими результативними показниками</t>
  </si>
  <si>
    <t>розрахунок</t>
  </si>
  <si>
    <t>%</t>
  </si>
  <si>
    <t>Динаміка збільшення власних надходжень у плановому періоді по відношенню до фактичного показника попереднього періоду</t>
  </si>
  <si>
    <t>Динаміка збільшення відвідувачів у плановому періоді відповідно до фактичного показника попереднього періоду</t>
  </si>
  <si>
    <t>Динаміка збільшення проведених екскурсій у плановому періоді відповідно до фактичного показника попереднього періоду</t>
  </si>
  <si>
    <t>Динаміка збільшення виставок у плановому періоді відповідно до фактичного показника попереднього періоду</t>
  </si>
  <si>
    <t>Відсоток виконання продовження робіт по реконструкції існуючої будівлі краєзнавчого музею під музейний комплекс історії та культури по вул. Свободи, 22  у 2019 році до загального обсягу робіт</t>
  </si>
  <si>
    <t>якості</t>
  </si>
  <si>
    <t>грн.</t>
  </si>
  <si>
    <t>Середні витрати на придбання мемориальної дошки Симону Петлюрі</t>
  </si>
  <si>
    <t>Середня вартість одного квитка</t>
  </si>
  <si>
    <t>ефективності</t>
  </si>
  <si>
    <t>Виникла тенденцяі до збільшення попиту на безкоштовні екскурсії за погодженням Хмельницької міської ради.</t>
  </si>
  <si>
    <t>рішення сесії</t>
  </si>
  <si>
    <t>од.</t>
  </si>
  <si>
    <t>Придбання меморіальної дошки Симону Петлюрі</t>
  </si>
  <si>
    <t>мережа</t>
  </si>
  <si>
    <t>шт.</t>
  </si>
  <si>
    <t>Кількість реалізованих квитків</t>
  </si>
  <si>
    <t>у тому числі від реалізації квитків</t>
  </si>
  <si>
    <t>кошторис</t>
  </si>
  <si>
    <t>Плановий обсяг доходів музеїв</t>
  </si>
  <si>
    <t>статистичні дані</t>
  </si>
  <si>
    <t>осіб</t>
  </si>
  <si>
    <t>безкоштовно</t>
  </si>
  <si>
    <t>за реалізованими квитками</t>
  </si>
  <si>
    <t>Кількість відвідувачів музеїв</t>
  </si>
  <si>
    <t>Кількість експонатів</t>
  </si>
  <si>
    <t>Кількість проведених екскурсій у музеях</t>
  </si>
  <si>
    <t>Кількість проведених виставок у музеях</t>
  </si>
  <si>
    <t>продукту</t>
  </si>
  <si>
    <t xml:space="preserve"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 енергоносіїв у 2019 році. Відхилення по реконструкції існуючої будівлі  краєзнавчого музею -  за рахунок коливання вартості товарів і послуг </t>
  </si>
  <si>
    <t xml:space="preserve">Пояснення щодо причин розбіжностей між фактичними та затвердженими результативними показниками </t>
  </si>
  <si>
    <t xml:space="preserve">Обсяг видатків, що спрямовується на продовження робіт по реконструкції існуючої будівлі краєзнавчого музею під музейний комплекс історії та культури по вул.Свободи,22   </t>
  </si>
  <si>
    <t>Видатки загального фонду на забезпечення діяльності музеїв</t>
  </si>
  <si>
    <t>кв.м.</t>
  </si>
  <si>
    <t>Площа приміщень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</si>
  <si>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</si>
  <si>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</si>
  <si>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</si>
  <si>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</si>
  <si>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</si>
  <si>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 xml:space="preserve">Кількість ставок всього, в т.ч. </t>
  </si>
  <si>
    <t>Кількість музеїв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</si>
  <si>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</si>
  <si>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</si>
  <si>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</si>
  <si>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</si>
  <si>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</si>
  <si>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</si>
  <si>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</si>
  <si>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</si>
  <si>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</si>
  <si>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</si>
  <si>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</si>
  <si>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</si>
  <si>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Програма розвитку міста Хмельницького у сфері культури на період до 2020 року " 50 кроків, що змінять місто"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</si>
  <si>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</si>
  <si>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</si>
  <si>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</si>
  <si>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</si>
  <si>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 енергоносіїв у 2019 році. 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</si>
  <si>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</si>
  <si>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Створення належних умов для функціонування академічного муніципального камерного хору</t>
  </si>
  <si>
    <t>Усього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</si>
  <si>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</si>
  <si>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</si>
  <si>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</si>
  <si>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збереження популяризації духовного надбання нації ( розвиток інфраструктури музеїв), забезпечення виставкової діяльністі</t>
  </si>
  <si>
    <t>Завдання</t>
  </si>
  <si>
    <t>6. Завдання бюджетної програми</t>
  </si>
  <si>
    <t>Вивчення 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</si>
  <si>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5. Мета бюджетної програми</t>
  </si>
  <si>
    <t>Захист і збереження культурної спадщини, як основи національної культури, забезпечення виставкової діяльністї музеїв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</si>
  <si>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</si>
  <si>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</si>
  <si>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</si>
  <si>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</si>
  <si>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(КТПКВК МБ)(код)</t>
  </si>
  <si>
    <t>Забезпечення діяльності музеїв і виставок</t>
  </si>
  <si>
    <t>0824</t>
  </si>
  <si>
    <t>3.</t>
  </si>
  <si>
    <t>(найменування відповідального виконавця)</t>
  </si>
  <si>
    <t>(код)</t>
  </si>
  <si>
    <t>2.</t>
  </si>
  <si>
    <t>(найменування головного розпорядника)</t>
  </si>
  <si>
    <t xml:space="preserve">Управління культури і туризму </t>
  </si>
  <si>
    <t>1.</t>
  </si>
  <si>
    <t>про виконання паспорта бюджетної програми місцевого бюджету на 01.01.2020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</si>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</sst>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/>
    <xf numFmtId="164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tabSelected="1" zoomScaleNormal="100" workbookViewId="0">
      <selection activeCell="L84" sqref="L84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5" width="12.140625" style="1" customWidth="1"/>
    <col min="6" max="6" width="11.5703125" style="1" customWidth="1"/>
    <col min="7" max="7" width="12.140625" style="1" customWidth="1"/>
    <col min="8" max="8" width="13.28515625" style="1" customWidth="1"/>
    <col min="9" max="13" width="12.140625" style="1" customWidth="1"/>
    <col min="14" max="17" width="9.140625" style="1"/>
    <col min="18" max="18" width="12.28515625" style="1" customWidth="1"/>
    <col min="19" max="16384" width="9.140625" style="1"/>
  </cols>
  <sheetData>
    <row r="1" spans="1:13" ht="15.75" customHeight="1" x14ac:dyDescent="0.25">
      <c r="J1" s="63" t="s">
        <v>101</v>
      </c>
      <c r="K1" s="63"/>
      <c r="L1" s="63"/>
      <c r="M1" s="63"/>
    </row>
    <row r="2" spans="1:13" x14ac:dyDescent="0.25">
      <c r="J2" s="63"/>
      <c r="K2" s="63"/>
      <c r="L2" s="63"/>
      <c r="M2" s="63"/>
    </row>
    <row r="3" spans="1:13" x14ac:dyDescent="0.25">
      <c r="J3" s="63"/>
      <c r="K3" s="63"/>
      <c r="L3" s="63"/>
      <c r="M3" s="63"/>
    </row>
    <row r="4" spans="1:13" x14ac:dyDescent="0.25">
      <c r="J4" s="63"/>
      <c r="K4" s="63"/>
      <c r="L4" s="63"/>
      <c r="M4" s="63"/>
    </row>
    <row r="5" spans="1:13" x14ac:dyDescent="0.25">
      <c r="A5" s="62" t="s">
        <v>100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5">
      <c r="A6" s="62" t="s">
        <v>99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x14ac:dyDescent="0.25">
      <c r="A7" s="57" t="s">
        <v>98</v>
      </c>
      <c r="B7" s="59">
        <v>1000000</v>
      </c>
      <c r="C7" s="49"/>
      <c r="E7" s="6" t="s">
        <v>97</v>
      </c>
      <c r="F7" s="6"/>
      <c r="G7" s="6"/>
      <c r="H7" s="6"/>
      <c r="I7" s="6"/>
      <c r="J7" s="6"/>
      <c r="K7" s="6"/>
      <c r="L7" s="6"/>
      <c r="M7" s="6"/>
    </row>
    <row r="8" spans="1:13" ht="15" customHeight="1" x14ac:dyDescent="0.25">
      <c r="A8" s="57"/>
      <c r="B8" s="61" t="s">
        <v>94</v>
      </c>
      <c r="C8" s="49"/>
      <c r="E8" s="55" t="s">
        <v>96</v>
      </c>
      <c r="F8" s="55"/>
      <c r="G8" s="55"/>
      <c r="H8" s="55"/>
      <c r="I8" s="55"/>
      <c r="J8" s="55"/>
      <c r="K8" s="55"/>
      <c r="L8" s="55"/>
      <c r="M8" s="55"/>
    </row>
    <row r="9" spans="1:13" x14ac:dyDescent="0.25">
      <c r="A9" s="57" t="s">
        <v>95</v>
      </c>
      <c r="B9" s="59">
        <v>1010000</v>
      </c>
      <c r="C9" s="49"/>
      <c r="E9" s="6" t="str">
        <f>E7</f>
        <v xml:space="preserve">Управління культури і туризму </v>
      </c>
      <c r="F9" s="6"/>
      <c r="G9" s="6"/>
      <c r="H9" s="6"/>
      <c r="I9" s="6"/>
      <c r="J9" s="6"/>
      <c r="K9" s="6"/>
      <c r="L9" s="6"/>
      <c r="M9" s="6"/>
    </row>
    <row r="10" spans="1:13" ht="15" customHeight="1" x14ac:dyDescent="0.25">
      <c r="A10" s="57"/>
      <c r="B10" s="61" t="s">
        <v>94</v>
      </c>
      <c r="C10" s="49"/>
      <c r="E10" s="60" t="s">
        <v>93</v>
      </c>
      <c r="F10" s="60"/>
      <c r="G10" s="60"/>
      <c r="H10" s="60"/>
      <c r="I10" s="60"/>
      <c r="J10" s="60"/>
      <c r="K10" s="60"/>
      <c r="L10" s="60"/>
      <c r="M10" s="60"/>
    </row>
    <row r="11" spans="1:13" ht="21.75" customHeight="1" x14ac:dyDescent="0.25">
      <c r="A11" s="57" t="s">
        <v>92</v>
      </c>
      <c r="B11" s="59">
        <v>1014040</v>
      </c>
      <c r="C11" s="58" t="s">
        <v>91</v>
      </c>
      <c r="E11" s="6" t="s">
        <v>90</v>
      </c>
      <c r="F11" s="6"/>
      <c r="G11" s="6"/>
      <c r="H11" s="6"/>
      <c r="I11" s="6"/>
      <c r="J11" s="6"/>
      <c r="K11" s="6"/>
      <c r="L11" s="6"/>
      <c r="M11" s="6"/>
    </row>
    <row r="12" spans="1:13" ht="15" customHeight="1" x14ac:dyDescent="0.25">
      <c r="A12" s="57"/>
      <c r="B12" s="56" t="s">
        <v>89</v>
      </c>
      <c r="C12" s="56" t="s">
        <v>88</v>
      </c>
      <c r="E12" s="55" t="s">
        <v>87</v>
      </c>
      <c r="F12" s="55"/>
      <c r="G12" s="55"/>
      <c r="H12" s="55"/>
      <c r="I12" s="55"/>
      <c r="J12" s="55"/>
      <c r="K12" s="55"/>
      <c r="L12" s="55"/>
      <c r="M12" s="55"/>
    </row>
    <row r="13" spans="1:13" ht="19.5" customHeight="1" x14ac:dyDescent="0.25">
      <c r="A13" s="42" t="s">
        <v>86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  <row r="14" spans="1:13" x14ac:dyDescent="0.25">
      <c r="A14" s="14"/>
    </row>
    <row r="15" spans="1:13" ht="31.5" x14ac:dyDescent="0.25">
      <c r="A15" s="27" t="s">
        <v>77</v>
      </c>
      <c r="B15" s="36" t="s">
        <v>85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38.25" customHeight="1" x14ac:dyDescent="0.25">
      <c r="A16" s="27"/>
      <c r="B16" s="23" t="s">
        <v>84</v>
      </c>
      <c r="C16" s="22"/>
      <c r="D16" s="22"/>
      <c r="E16" s="22"/>
      <c r="F16" s="22"/>
      <c r="G16" s="22"/>
      <c r="H16" s="54"/>
      <c r="I16" s="54"/>
      <c r="J16" s="54"/>
      <c r="K16" s="54"/>
      <c r="L16" s="54"/>
      <c r="M16" s="53"/>
    </row>
    <row r="17" spans="1:26" x14ac:dyDescent="0.25">
      <c r="A17" s="14"/>
    </row>
    <row r="18" spans="1:26" x14ac:dyDescent="0.25">
      <c r="A18" s="13" t="s">
        <v>83</v>
      </c>
    </row>
    <row r="19" spans="1:26" ht="40.5" customHeight="1" x14ac:dyDescent="0.25">
      <c r="A19" s="13"/>
      <c r="B19" s="43" t="s">
        <v>82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26" x14ac:dyDescent="0.25">
      <c r="A20" s="49"/>
    </row>
    <row r="21" spans="1:26" x14ac:dyDescent="0.25">
      <c r="A21" s="13" t="s">
        <v>81</v>
      </c>
    </row>
    <row r="22" spans="1:26" x14ac:dyDescent="0.25">
      <c r="A22" s="14"/>
    </row>
    <row r="23" spans="1:26" ht="32.25" customHeight="1" x14ac:dyDescent="0.25">
      <c r="A23" s="27" t="s">
        <v>77</v>
      </c>
      <c r="B23" s="36" t="s">
        <v>80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26" ht="38.25" customHeight="1" x14ac:dyDescent="0.25">
      <c r="A24" s="27"/>
      <c r="B24" s="52" t="s">
        <v>79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0"/>
    </row>
    <row r="25" spans="1:26" x14ac:dyDescent="0.25">
      <c r="A25" s="14"/>
    </row>
    <row r="26" spans="1:26" x14ac:dyDescent="0.25">
      <c r="A26" s="13" t="s">
        <v>78</v>
      </c>
    </row>
    <row r="27" spans="1:26" ht="47.25" x14ac:dyDescent="0.25">
      <c r="A27" s="49" t="s">
        <v>70</v>
      </c>
    </row>
    <row r="28" spans="1:26" x14ac:dyDescent="0.25">
      <c r="A28" s="14"/>
    </row>
    <row r="29" spans="1:26" ht="42" customHeight="1" x14ac:dyDescent="0.25">
      <c r="A29" s="36" t="s">
        <v>77</v>
      </c>
      <c r="B29" s="36" t="s">
        <v>76</v>
      </c>
      <c r="C29" s="36"/>
      <c r="D29" s="36"/>
      <c r="E29" s="36" t="s">
        <v>61</v>
      </c>
      <c r="F29" s="36"/>
      <c r="G29" s="36"/>
      <c r="H29" s="36" t="s">
        <v>68</v>
      </c>
      <c r="I29" s="36"/>
      <c r="J29" s="36"/>
      <c r="K29" s="36" t="s">
        <v>59</v>
      </c>
      <c r="L29" s="36"/>
      <c r="M29" s="36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33" customHeight="1" x14ac:dyDescent="0.25">
      <c r="A30" s="36"/>
      <c r="B30" s="36"/>
      <c r="C30" s="36"/>
      <c r="D30" s="36"/>
      <c r="E30" s="27" t="s">
        <v>58</v>
      </c>
      <c r="F30" s="27" t="s">
        <v>57</v>
      </c>
      <c r="G30" s="27" t="s">
        <v>56</v>
      </c>
      <c r="H30" s="27" t="s">
        <v>58</v>
      </c>
      <c r="I30" s="27" t="s">
        <v>57</v>
      </c>
      <c r="J30" s="27" t="s">
        <v>56</v>
      </c>
      <c r="K30" s="27" t="s">
        <v>58</v>
      </c>
      <c r="L30" s="27" t="s">
        <v>57</v>
      </c>
      <c r="M30" s="27" t="s">
        <v>56</v>
      </c>
      <c r="R30" s="47"/>
      <c r="S30" s="47"/>
      <c r="T30" s="47"/>
      <c r="U30" s="47"/>
      <c r="V30" s="47"/>
      <c r="W30" s="47"/>
      <c r="X30" s="47"/>
      <c r="Y30" s="47"/>
      <c r="Z30" s="47"/>
    </row>
    <row r="31" spans="1:26" x14ac:dyDescent="0.25">
      <c r="A31" s="27">
        <v>1</v>
      </c>
      <c r="B31" s="36">
        <v>2</v>
      </c>
      <c r="C31" s="36"/>
      <c r="D31" s="36"/>
      <c r="E31" s="27">
        <v>3</v>
      </c>
      <c r="F31" s="27">
        <v>4</v>
      </c>
      <c r="G31" s="27">
        <v>5</v>
      </c>
      <c r="H31" s="27">
        <v>6</v>
      </c>
      <c r="I31" s="27">
        <v>7</v>
      </c>
      <c r="J31" s="27">
        <v>8</v>
      </c>
      <c r="K31" s="27">
        <v>9</v>
      </c>
      <c r="L31" s="27">
        <v>10</v>
      </c>
      <c r="M31" s="27">
        <v>11</v>
      </c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26.25" customHeight="1" x14ac:dyDescent="0.25">
      <c r="A32" s="27"/>
      <c r="B32" s="36" t="s">
        <v>75</v>
      </c>
      <c r="C32" s="36"/>
      <c r="D32" s="36"/>
      <c r="E32" s="27">
        <f>E33</f>
        <v>1220535</v>
      </c>
      <c r="F32" s="27">
        <f>F33</f>
        <v>5075000</v>
      </c>
      <c r="G32" s="27">
        <f>G33</f>
        <v>6295535</v>
      </c>
      <c r="H32" s="27">
        <f>H33</f>
        <v>1218322.58</v>
      </c>
      <c r="I32" s="27">
        <f>I33</f>
        <v>5059432.3099999996</v>
      </c>
      <c r="J32" s="27">
        <f>J33</f>
        <v>6277754.8899999997</v>
      </c>
      <c r="K32" s="27">
        <f>K33</f>
        <v>-2212.4199999999255</v>
      </c>
      <c r="L32" s="27">
        <f>L33</f>
        <v>-15567.69000000041</v>
      </c>
      <c r="M32" s="27">
        <f>M33</f>
        <v>-17780.110000000335</v>
      </c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63" customHeight="1" x14ac:dyDescent="0.25">
      <c r="A33" s="27"/>
      <c r="B33" s="36" t="s">
        <v>74</v>
      </c>
      <c r="C33" s="36"/>
      <c r="D33" s="36"/>
      <c r="E33" s="32">
        <f>1220535</f>
        <v>1220535</v>
      </c>
      <c r="F33" s="32">
        <f>3075000+2000000</f>
        <v>5075000</v>
      </c>
      <c r="G33" s="32">
        <f>E33+F33</f>
        <v>6295535</v>
      </c>
      <c r="H33" s="32">
        <f>1218322.58</f>
        <v>1218322.58</v>
      </c>
      <c r="I33" s="32">
        <f>51933.88+7566.64+4999931.79</f>
        <v>5059432.3099999996</v>
      </c>
      <c r="J33" s="32">
        <f>H33+I33</f>
        <v>6277754.8899999997</v>
      </c>
      <c r="K33" s="32">
        <f>H33-E33</f>
        <v>-2212.4199999999255</v>
      </c>
      <c r="L33" s="32">
        <f>I33-F33</f>
        <v>-15567.69000000041</v>
      </c>
      <c r="M33" s="32">
        <f>J33-G33</f>
        <v>-17780.110000000335</v>
      </c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32.25" customHeight="1" x14ac:dyDescent="0.25">
      <c r="A34" s="46" t="s">
        <v>73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26" ht="51" customHeight="1" x14ac:dyDescent="0.25">
      <c r="A35" s="44" t="s">
        <v>72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26" x14ac:dyDescent="0.25">
      <c r="A36" s="14"/>
    </row>
    <row r="37" spans="1:26" ht="33" customHeight="1" x14ac:dyDescent="0.25">
      <c r="A37" s="43" t="s">
        <v>71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26" x14ac:dyDescent="0.25">
      <c r="A38" s="42" t="s">
        <v>70</v>
      </c>
      <c r="B38" s="41"/>
    </row>
    <row r="39" spans="1:26" x14ac:dyDescent="0.25">
      <c r="A39" s="14"/>
    </row>
    <row r="40" spans="1:26" ht="31.5" customHeight="1" x14ac:dyDescent="0.25">
      <c r="A40" s="36" t="s">
        <v>65</v>
      </c>
      <c r="B40" s="36" t="s">
        <v>69</v>
      </c>
      <c r="C40" s="36"/>
      <c r="D40" s="36"/>
      <c r="E40" s="36" t="s">
        <v>61</v>
      </c>
      <c r="F40" s="36"/>
      <c r="G40" s="36"/>
      <c r="H40" s="36" t="s">
        <v>68</v>
      </c>
      <c r="I40" s="36"/>
      <c r="J40" s="36"/>
      <c r="K40" s="36" t="s">
        <v>59</v>
      </c>
      <c r="L40" s="36"/>
      <c r="M40" s="36"/>
    </row>
    <row r="41" spans="1:26" ht="33.75" customHeight="1" x14ac:dyDescent="0.25">
      <c r="A41" s="36"/>
      <c r="B41" s="36"/>
      <c r="C41" s="36"/>
      <c r="D41" s="36"/>
      <c r="E41" s="27" t="s">
        <v>58</v>
      </c>
      <c r="F41" s="27" t="s">
        <v>57</v>
      </c>
      <c r="G41" s="27" t="s">
        <v>56</v>
      </c>
      <c r="H41" s="27" t="s">
        <v>58</v>
      </c>
      <c r="I41" s="27" t="s">
        <v>57</v>
      </c>
      <c r="J41" s="27" t="s">
        <v>56</v>
      </c>
      <c r="K41" s="27" t="s">
        <v>58</v>
      </c>
      <c r="L41" s="27" t="s">
        <v>57</v>
      </c>
      <c r="M41" s="27" t="s">
        <v>56</v>
      </c>
    </row>
    <row r="42" spans="1:26" x14ac:dyDescent="0.25">
      <c r="A42" s="27">
        <v>1</v>
      </c>
      <c r="B42" s="36">
        <v>2</v>
      </c>
      <c r="C42" s="36"/>
      <c r="D42" s="36"/>
      <c r="E42" s="27">
        <v>3</v>
      </c>
      <c r="F42" s="27">
        <v>4</v>
      </c>
      <c r="G42" s="27">
        <v>5</v>
      </c>
      <c r="H42" s="27">
        <v>6</v>
      </c>
      <c r="I42" s="27">
        <v>7</v>
      </c>
      <c r="J42" s="27">
        <v>8</v>
      </c>
      <c r="K42" s="27">
        <v>9</v>
      </c>
      <c r="L42" s="27">
        <v>10</v>
      </c>
      <c r="M42" s="27">
        <v>11</v>
      </c>
    </row>
    <row r="43" spans="1:26" ht="80.25" customHeight="1" x14ac:dyDescent="0.25">
      <c r="A43" s="27"/>
      <c r="B43" s="36" t="s">
        <v>67</v>
      </c>
      <c r="C43" s="36"/>
      <c r="D43" s="36"/>
      <c r="E43" s="27">
        <f>E32</f>
        <v>1220535</v>
      </c>
      <c r="F43" s="27">
        <f>F32</f>
        <v>5075000</v>
      </c>
      <c r="G43" s="27">
        <f>G32</f>
        <v>6295535</v>
      </c>
      <c r="H43" s="27">
        <f>H32</f>
        <v>1218322.58</v>
      </c>
      <c r="I43" s="27">
        <f>I32</f>
        <v>5059432.3099999996</v>
      </c>
      <c r="J43" s="27">
        <f>J32</f>
        <v>6277754.8899999997</v>
      </c>
      <c r="K43" s="27">
        <f>K32</f>
        <v>-2212.4199999999255</v>
      </c>
      <c r="L43" s="27">
        <f>L32</f>
        <v>-15567.69000000041</v>
      </c>
      <c r="M43" s="27">
        <f>M32</f>
        <v>-17780.110000000335</v>
      </c>
    </row>
    <row r="44" spans="1:26" x14ac:dyDescent="0.25">
      <c r="A44" s="14"/>
    </row>
    <row r="45" spans="1:26" x14ac:dyDescent="0.25">
      <c r="A45" s="13" t="s">
        <v>66</v>
      </c>
    </row>
    <row r="46" spans="1:26" x14ac:dyDescent="0.25">
      <c r="A46" s="14"/>
    </row>
    <row r="47" spans="1:26" ht="71.25" customHeight="1" x14ac:dyDescent="0.25">
      <c r="A47" s="36" t="s">
        <v>65</v>
      </c>
      <c r="B47" s="36" t="s">
        <v>64</v>
      </c>
      <c r="C47" s="36" t="s">
        <v>63</v>
      </c>
      <c r="D47" s="36" t="s">
        <v>62</v>
      </c>
      <c r="E47" s="36" t="s">
        <v>61</v>
      </c>
      <c r="F47" s="36"/>
      <c r="G47" s="36"/>
      <c r="H47" s="36" t="s">
        <v>60</v>
      </c>
      <c r="I47" s="36"/>
      <c r="J47" s="36"/>
      <c r="K47" s="36" t="s">
        <v>59</v>
      </c>
      <c r="L47" s="36"/>
      <c r="M47" s="36"/>
    </row>
    <row r="48" spans="1:26" ht="30.75" customHeight="1" x14ac:dyDescent="0.25">
      <c r="A48" s="36"/>
      <c r="B48" s="36"/>
      <c r="C48" s="36"/>
      <c r="D48" s="36"/>
      <c r="E48" s="27" t="s">
        <v>58</v>
      </c>
      <c r="F48" s="27" t="s">
        <v>57</v>
      </c>
      <c r="G48" s="27" t="s">
        <v>56</v>
      </c>
      <c r="H48" s="27" t="s">
        <v>58</v>
      </c>
      <c r="I48" s="27" t="s">
        <v>57</v>
      </c>
      <c r="J48" s="27" t="s">
        <v>56</v>
      </c>
      <c r="K48" s="27" t="s">
        <v>58</v>
      </c>
      <c r="L48" s="27" t="s">
        <v>57</v>
      </c>
      <c r="M48" s="27" t="s">
        <v>56</v>
      </c>
    </row>
    <row r="49" spans="1:13" x14ac:dyDescent="0.25">
      <c r="A49" s="27">
        <v>1</v>
      </c>
      <c r="B49" s="27">
        <v>2</v>
      </c>
      <c r="C49" s="27">
        <v>3</v>
      </c>
      <c r="D49" s="27">
        <v>4</v>
      </c>
      <c r="E49" s="27">
        <v>5</v>
      </c>
      <c r="F49" s="27">
        <v>6</v>
      </c>
      <c r="G49" s="27">
        <v>7</v>
      </c>
      <c r="H49" s="27">
        <v>8</v>
      </c>
      <c r="I49" s="27">
        <v>9</v>
      </c>
      <c r="J49" s="27">
        <v>10</v>
      </c>
      <c r="K49" s="27">
        <v>11</v>
      </c>
      <c r="L49" s="27">
        <v>12</v>
      </c>
      <c r="M49" s="27">
        <v>13</v>
      </c>
    </row>
    <row r="50" spans="1:13" ht="21" customHeight="1" x14ac:dyDescent="0.25">
      <c r="A50" s="31">
        <v>1</v>
      </c>
      <c r="B50" s="40" t="s">
        <v>55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3" ht="31.5" x14ac:dyDescent="0.25">
      <c r="A51" s="27"/>
      <c r="B51" s="39" t="s">
        <v>54</v>
      </c>
      <c r="C51" s="27" t="s">
        <v>25</v>
      </c>
      <c r="D51" s="27" t="s">
        <v>27</v>
      </c>
      <c r="E51" s="27">
        <v>2</v>
      </c>
      <c r="F51" s="27"/>
      <c r="G51" s="27">
        <f>E51</f>
        <v>2</v>
      </c>
      <c r="H51" s="27">
        <v>2</v>
      </c>
      <c r="I51" s="27"/>
      <c r="J51" s="27">
        <f>H51</f>
        <v>2</v>
      </c>
      <c r="K51" s="27"/>
      <c r="L51" s="27"/>
      <c r="M51" s="27"/>
    </row>
    <row r="52" spans="1:13" ht="54" customHeight="1" x14ac:dyDescent="0.25">
      <c r="A52" s="27"/>
      <c r="B52" s="39" t="s">
        <v>53</v>
      </c>
      <c r="C52" s="27" t="s">
        <v>25</v>
      </c>
      <c r="D52" s="27" t="s">
        <v>48</v>
      </c>
      <c r="E52" s="27">
        <f>E53+E54+E55+E56</f>
        <v>12.5</v>
      </c>
      <c r="F52" s="27">
        <f>F53+F54+F55+F56</f>
        <v>0.25</v>
      </c>
      <c r="G52" s="27">
        <f>E52+F52</f>
        <v>12.75</v>
      </c>
      <c r="H52" s="27">
        <f>H53+H54+H55+H56</f>
        <v>12.5</v>
      </c>
      <c r="I52" s="27">
        <f>I53+I54+I55+I56</f>
        <v>0.25</v>
      </c>
      <c r="J52" s="27">
        <f>H52+I52</f>
        <v>12.75</v>
      </c>
      <c r="K52" s="27"/>
      <c r="L52" s="27"/>
      <c r="M52" s="27"/>
    </row>
    <row r="53" spans="1:13" ht="38.25" customHeight="1" x14ac:dyDescent="0.25">
      <c r="A53" s="27"/>
      <c r="B53" s="39" t="s">
        <v>52</v>
      </c>
      <c r="C53" s="27" t="s">
        <v>25</v>
      </c>
      <c r="D53" s="27" t="s">
        <v>48</v>
      </c>
      <c r="E53" s="27">
        <v>3</v>
      </c>
      <c r="F53" s="27"/>
      <c r="G53" s="27">
        <f>E53+F53</f>
        <v>3</v>
      </c>
      <c r="H53" s="27">
        <v>3</v>
      </c>
      <c r="I53" s="27"/>
      <c r="J53" s="27">
        <f>H53+I53</f>
        <v>3</v>
      </c>
      <c r="K53" s="27"/>
      <c r="L53" s="27"/>
      <c r="M53" s="27"/>
    </row>
    <row r="54" spans="1:13" ht="31.5" customHeight="1" x14ac:dyDescent="0.25">
      <c r="A54" s="27"/>
      <c r="B54" s="39" t="s">
        <v>51</v>
      </c>
      <c r="C54" s="27" t="s">
        <v>25</v>
      </c>
      <c r="D54" s="27" t="s">
        <v>48</v>
      </c>
      <c r="E54" s="27">
        <v>5.75</v>
      </c>
      <c r="F54" s="27">
        <v>0.25</v>
      </c>
      <c r="G54" s="27">
        <f>E54+F54</f>
        <v>6</v>
      </c>
      <c r="H54" s="27">
        <v>5.75</v>
      </c>
      <c r="I54" s="27">
        <v>0.25</v>
      </c>
      <c r="J54" s="27">
        <f>H54+I54</f>
        <v>6</v>
      </c>
      <c r="K54" s="27"/>
      <c r="L54" s="27"/>
      <c r="M54" s="27"/>
    </row>
    <row r="55" spans="1:13" ht="33" customHeight="1" x14ac:dyDescent="0.25">
      <c r="A55" s="27"/>
      <c r="B55" s="39" t="s">
        <v>50</v>
      </c>
      <c r="C55" s="27" t="s">
        <v>25</v>
      </c>
      <c r="D55" s="27" t="s">
        <v>48</v>
      </c>
      <c r="E55" s="27">
        <v>2.75</v>
      </c>
      <c r="F55" s="27"/>
      <c r="G55" s="27">
        <f>E55+F55</f>
        <v>2.75</v>
      </c>
      <c r="H55" s="27">
        <v>2.75</v>
      </c>
      <c r="I55" s="27"/>
      <c r="J55" s="27">
        <f>H55+I55</f>
        <v>2.75</v>
      </c>
      <c r="K55" s="27"/>
      <c r="L55" s="27"/>
      <c r="M55" s="27"/>
    </row>
    <row r="56" spans="1:13" ht="63" x14ac:dyDescent="0.25">
      <c r="A56" s="27"/>
      <c r="B56" s="39" t="s">
        <v>49</v>
      </c>
      <c r="C56" s="27" t="s">
        <v>25</v>
      </c>
      <c r="D56" s="27" t="s">
        <v>48</v>
      </c>
      <c r="E56" s="27">
        <v>1</v>
      </c>
      <c r="F56" s="27"/>
      <c r="G56" s="27">
        <f>E56+F56</f>
        <v>1</v>
      </c>
      <c r="H56" s="27">
        <v>1</v>
      </c>
      <c r="I56" s="27"/>
      <c r="J56" s="27">
        <f>H56+I56</f>
        <v>1</v>
      </c>
      <c r="K56" s="27"/>
      <c r="L56" s="27"/>
      <c r="M56" s="27"/>
    </row>
    <row r="57" spans="1:13" ht="38.25" customHeight="1" x14ac:dyDescent="0.25">
      <c r="A57" s="27"/>
      <c r="B57" s="38" t="s">
        <v>47</v>
      </c>
      <c r="C57" s="25" t="s">
        <v>46</v>
      </c>
      <c r="D57" s="25" t="s">
        <v>27</v>
      </c>
      <c r="E57" s="27">
        <v>838.2</v>
      </c>
      <c r="F57" s="27"/>
      <c r="G57" s="27">
        <f>E57</f>
        <v>838.2</v>
      </c>
      <c r="H57" s="27">
        <v>838.2</v>
      </c>
      <c r="I57" s="27"/>
      <c r="J57" s="27">
        <f>H57</f>
        <v>838.2</v>
      </c>
      <c r="K57" s="27"/>
      <c r="L57" s="27"/>
      <c r="M57" s="27"/>
    </row>
    <row r="58" spans="1:13" ht="100.5" customHeight="1" x14ac:dyDescent="0.25">
      <c r="A58" s="27"/>
      <c r="B58" s="38" t="s">
        <v>45</v>
      </c>
      <c r="C58" s="25" t="s">
        <v>19</v>
      </c>
      <c r="D58" s="25" t="s">
        <v>31</v>
      </c>
      <c r="E58" s="27">
        <f>E43</f>
        <v>1220535</v>
      </c>
      <c r="F58" s="27"/>
      <c r="G58" s="27">
        <f>E58</f>
        <v>1220535</v>
      </c>
      <c r="H58" s="27">
        <f>H43</f>
        <v>1218322.58</v>
      </c>
      <c r="I58" s="27"/>
      <c r="J58" s="27">
        <f>H58</f>
        <v>1218322.58</v>
      </c>
      <c r="K58" s="27">
        <f>H58-E58</f>
        <v>-2212.4199999999255</v>
      </c>
      <c r="L58" s="27"/>
      <c r="M58" s="27">
        <f>K58</f>
        <v>-2212.4199999999255</v>
      </c>
    </row>
    <row r="59" spans="1:13" ht="272.25" customHeight="1" x14ac:dyDescent="0.25">
      <c r="A59" s="27"/>
      <c r="B59" s="30" t="s">
        <v>44</v>
      </c>
      <c r="C59" s="25" t="s">
        <v>19</v>
      </c>
      <c r="D59" s="25" t="s">
        <v>31</v>
      </c>
      <c r="E59" s="27"/>
      <c r="F59" s="27">
        <f>F43-75000-70000</f>
        <v>4930000</v>
      </c>
      <c r="G59" s="27">
        <f>F59</f>
        <v>4930000</v>
      </c>
      <c r="H59" s="27"/>
      <c r="I59" s="27">
        <f>4929931.79</f>
        <v>4929931.79</v>
      </c>
      <c r="J59" s="27">
        <f>I59</f>
        <v>4929931.79</v>
      </c>
      <c r="K59" s="27"/>
      <c r="L59" s="27">
        <f>I59-F59</f>
        <v>-68.209999999962747</v>
      </c>
      <c r="M59" s="27">
        <f>J59-G59</f>
        <v>-68.209999999962747</v>
      </c>
    </row>
    <row r="60" spans="1:13" ht="23.25" customHeight="1" x14ac:dyDescent="0.25">
      <c r="A60" s="36" t="s">
        <v>43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1:13" ht="51" customHeight="1" x14ac:dyDescent="0.25">
      <c r="A61" s="20" t="s">
        <v>42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8"/>
    </row>
    <row r="62" spans="1:13" ht="22.5" customHeight="1" x14ac:dyDescent="0.25">
      <c r="A62" s="31">
        <v>2</v>
      </c>
      <c r="B62" s="31" t="s">
        <v>41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1:13" ht="63" x14ac:dyDescent="0.25">
      <c r="A63" s="27"/>
      <c r="B63" s="38" t="s">
        <v>40</v>
      </c>
      <c r="C63" s="25" t="s">
        <v>25</v>
      </c>
      <c r="D63" s="25" t="s">
        <v>33</v>
      </c>
      <c r="E63" s="27">
        <v>63</v>
      </c>
      <c r="F63" s="27"/>
      <c r="G63" s="27">
        <f>E63+F63</f>
        <v>63</v>
      </c>
      <c r="H63" s="37">
        <f>38+21</f>
        <v>59</v>
      </c>
      <c r="I63" s="27"/>
      <c r="J63" s="27">
        <f>H63+I63</f>
        <v>59</v>
      </c>
      <c r="K63" s="27">
        <f>H63-E63</f>
        <v>-4</v>
      </c>
      <c r="L63" s="27">
        <f>I63-F63</f>
        <v>0</v>
      </c>
      <c r="M63" s="27">
        <f>J63-G63</f>
        <v>-4</v>
      </c>
    </row>
    <row r="64" spans="1:13" ht="63" x14ac:dyDescent="0.25">
      <c r="A64" s="27"/>
      <c r="B64" s="38" t="s">
        <v>39</v>
      </c>
      <c r="C64" s="25" t="s">
        <v>25</v>
      </c>
      <c r="D64" s="25" t="s">
        <v>33</v>
      </c>
      <c r="E64" s="27">
        <v>131</v>
      </c>
      <c r="F64" s="27">
        <v>73</v>
      </c>
      <c r="G64" s="27">
        <f>E64+F64</f>
        <v>204</v>
      </c>
      <c r="H64" s="37">
        <f>66+83</f>
        <v>149</v>
      </c>
      <c r="I64" s="37">
        <f>24+33</f>
        <v>57</v>
      </c>
      <c r="J64" s="27">
        <f>H64+I64</f>
        <v>206</v>
      </c>
      <c r="K64" s="27">
        <f>H64-E64</f>
        <v>18</v>
      </c>
      <c r="L64" s="27">
        <f>I64-F64</f>
        <v>-16</v>
      </c>
      <c r="M64" s="27">
        <f>J64-G64</f>
        <v>2</v>
      </c>
    </row>
    <row r="65" spans="1:18" ht="31.5" x14ac:dyDescent="0.25">
      <c r="A65" s="27"/>
      <c r="B65" s="26" t="s">
        <v>38</v>
      </c>
      <c r="C65" s="25" t="s">
        <v>25</v>
      </c>
      <c r="D65" s="25" t="s">
        <v>33</v>
      </c>
      <c r="E65" s="27">
        <v>7200</v>
      </c>
      <c r="F65" s="27"/>
      <c r="G65" s="27">
        <f>E65+F65</f>
        <v>7200</v>
      </c>
      <c r="H65" s="37">
        <f>6248+2141</f>
        <v>8389</v>
      </c>
      <c r="I65" s="27"/>
      <c r="J65" s="27">
        <f>H65+I65</f>
        <v>8389</v>
      </c>
      <c r="K65" s="27">
        <f>H65-E65</f>
        <v>1189</v>
      </c>
      <c r="L65" s="27">
        <f>I65-F65</f>
        <v>0</v>
      </c>
      <c r="M65" s="27">
        <f>J65-G65</f>
        <v>1189</v>
      </c>
    </row>
    <row r="66" spans="1:18" ht="51.75" customHeight="1" x14ac:dyDescent="0.25">
      <c r="A66" s="27"/>
      <c r="B66" s="26" t="s">
        <v>37</v>
      </c>
      <c r="C66" s="25" t="s">
        <v>34</v>
      </c>
      <c r="D66" s="25" t="s">
        <v>33</v>
      </c>
      <c r="E66" s="27">
        <f>E67+E68</f>
        <v>17710</v>
      </c>
      <c r="F66" s="27">
        <f>F67+F68</f>
        <v>3100</v>
      </c>
      <c r="G66" s="27">
        <f>E66+F66</f>
        <v>20810</v>
      </c>
      <c r="H66" s="27">
        <f>H67+H68</f>
        <v>19274</v>
      </c>
      <c r="I66" s="27">
        <f>I67+I68</f>
        <v>2760</v>
      </c>
      <c r="J66" s="27">
        <f>H66+I66</f>
        <v>22034</v>
      </c>
      <c r="K66" s="27">
        <f>H66-E66</f>
        <v>1564</v>
      </c>
      <c r="L66" s="27">
        <f>I66-F66</f>
        <v>-340</v>
      </c>
      <c r="M66" s="27">
        <f>J66-G66</f>
        <v>1224</v>
      </c>
    </row>
    <row r="67" spans="1:18" ht="47.25" x14ac:dyDescent="0.25">
      <c r="A67" s="27"/>
      <c r="B67" s="26" t="s">
        <v>36</v>
      </c>
      <c r="C67" s="25" t="s">
        <v>34</v>
      </c>
      <c r="D67" s="25" t="s">
        <v>33</v>
      </c>
      <c r="E67" s="27"/>
      <c r="F67" s="27">
        <v>3100</v>
      </c>
      <c r="G67" s="27">
        <f>E67+F67</f>
        <v>3100</v>
      </c>
      <c r="H67" s="25"/>
      <c r="I67" s="25">
        <v>2760</v>
      </c>
      <c r="J67" s="27">
        <f>H67+I67</f>
        <v>2760</v>
      </c>
      <c r="K67" s="27"/>
      <c r="L67" s="27">
        <f>I67-F67</f>
        <v>-340</v>
      </c>
      <c r="M67" s="27">
        <f>K67</f>
        <v>0</v>
      </c>
    </row>
    <row r="68" spans="1:18" ht="31.5" x14ac:dyDescent="0.25">
      <c r="A68" s="27"/>
      <c r="B68" s="26" t="s">
        <v>35</v>
      </c>
      <c r="C68" s="25" t="s">
        <v>34</v>
      </c>
      <c r="D68" s="25" t="s">
        <v>33</v>
      </c>
      <c r="E68" s="27">
        <v>17710</v>
      </c>
      <c r="F68" s="27"/>
      <c r="G68" s="27">
        <f>E68+F68</f>
        <v>17710</v>
      </c>
      <c r="H68" s="25">
        <v>19274</v>
      </c>
      <c r="I68" s="25"/>
      <c r="J68" s="27">
        <f>H68+I68</f>
        <v>19274</v>
      </c>
      <c r="K68" s="27">
        <f>H68-E68</f>
        <v>1564</v>
      </c>
      <c r="L68" s="27"/>
      <c r="M68" s="27">
        <f>K68</f>
        <v>1564</v>
      </c>
    </row>
    <row r="69" spans="1:18" ht="47.25" x14ac:dyDescent="0.25">
      <c r="A69" s="27"/>
      <c r="B69" s="26" t="s">
        <v>32</v>
      </c>
      <c r="C69" s="25" t="s">
        <v>19</v>
      </c>
      <c r="D69" s="25" t="s">
        <v>31</v>
      </c>
      <c r="E69" s="27"/>
      <c r="F69" s="27">
        <v>75000</v>
      </c>
      <c r="G69" s="27">
        <f>E69+F69</f>
        <v>75000</v>
      </c>
      <c r="H69" s="27"/>
      <c r="I69" s="27">
        <v>62780.84</v>
      </c>
      <c r="J69" s="27">
        <f>H69+I69</f>
        <v>62780.84</v>
      </c>
      <c r="K69" s="27"/>
      <c r="L69" s="27">
        <f>I69-F69</f>
        <v>-12219.160000000003</v>
      </c>
      <c r="M69" s="27">
        <f>J69-G69</f>
        <v>-12219.160000000003</v>
      </c>
    </row>
    <row r="70" spans="1:18" ht="47.25" x14ac:dyDescent="0.25">
      <c r="A70" s="27"/>
      <c r="B70" s="26" t="s">
        <v>30</v>
      </c>
      <c r="C70" s="25" t="s">
        <v>19</v>
      </c>
      <c r="D70" s="25" t="s">
        <v>27</v>
      </c>
      <c r="E70" s="27"/>
      <c r="F70" s="27">
        <f>5400+24000</f>
        <v>29400</v>
      </c>
      <c r="G70" s="27">
        <f>E70+F70</f>
        <v>29400</v>
      </c>
      <c r="H70" s="27"/>
      <c r="I70" s="25">
        <v>27119.66</v>
      </c>
      <c r="J70" s="27">
        <f>H70+I70</f>
        <v>27119.66</v>
      </c>
      <c r="K70" s="27"/>
      <c r="L70" s="27">
        <f>I70-F70</f>
        <v>-2280.34</v>
      </c>
      <c r="M70" s="27">
        <f>L70</f>
        <v>-2280.34</v>
      </c>
    </row>
    <row r="71" spans="1:18" ht="47.25" x14ac:dyDescent="0.25">
      <c r="A71" s="27"/>
      <c r="B71" s="26" t="s">
        <v>29</v>
      </c>
      <c r="C71" s="25" t="s">
        <v>28</v>
      </c>
      <c r="D71" s="25" t="s">
        <v>27</v>
      </c>
      <c r="E71" s="27"/>
      <c r="F71" s="27">
        <f>F67</f>
        <v>3100</v>
      </c>
      <c r="G71" s="27">
        <f>E71+F71</f>
        <v>3100</v>
      </c>
      <c r="H71" s="27"/>
      <c r="I71" s="27">
        <f>I67</f>
        <v>2760</v>
      </c>
      <c r="J71" s="27">
        <f>H71+I71</f>
        <v>2760</v>
      </c>
      <c r="K71" s="27"/>
      <c r="L71" s="27">
        <f>I71-F71</f>
        <v>-340</v>
      </c>
      <c r="M71" s="27">
        <f>L71</f>
        <v>-340</v>
      </c>
    </row>
    <row r="72" spans="1:18" ht="78.75" x14ac:dyDescent="0.25">
      <c r="A72" s="27"/>
      <c r="B72" s="26" t="s">
        <v>26</v>
      </c>
      <c r="C72" s="25" t="s">
        <v>25</v>
      </c>
      <c r="D72" s="25" t="s">
        <v>24</v>
      </c>
      <c r="E72" s="27"/>
      <c r="F72" s="27">
        <v>1</v>
      </c>
      <c r="G72" s="27">
        <f>E72+F72</f>
        <v>1</v>
      </c>
      <c r="H72" s="27"/>
      <c r="I72" s="27">
        <v>1</v>
      </c>
      <c r="J72" s="27">
        <f>H72+I72</f>
        <v>1</v>
      </c>
      <c r="K72" s="27"/>
      <c r="L72" s="27">
        <f>I72-F72</f>
        <v>0</v>
      </c>
      <c r="M72" s="27">
        <f>L72</f>
        <v>0</v>
      </c>
    </row>
    <row r="73" spans="1:18" x14ac:dyDescent="0.25">
      <c r="A73" s="36" t="s">
        <v>10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</row>
    <row r="74" spans="1:18" s="2" customFormat="1" ht="24.75" customHeight="1" x14ac:dyDescent="0.25">
      <c r="A74" s="20" t="s">
        <v>23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8"/>
    </row>
    <row r="75" spans="1:18" ht="31.5" x14ac:dyDescent="0.25">
      <c r="A75" s="31">
        <v>3</v>
      </c>
      <c r="B75" s="31" t="s">
        <v>22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1:18" ht="74.25" customHeight="1" x14ac:dyDescent="0.25">
      <c r="A76" s="27"/>
      <c r="B76" s="34" t="s">
        <v>21</v>
      </c>
      <c r="C76" s="27" t="s">
        <v>19</v>
      </c>
      <c r="D76" s="27" t="s">
        <v>11</v>
      </c>
      <c r="E76" s="27"/>
      <c r="F76" s="35">
        <v>9</v>
      </c>
      <c r="G76" s="35">
        <f>F76</f>
        <v>9</v>
      </c>
      <c r="H76" s="35"/>
      <c r="I76" s="35">
        <v>10</v>
      </c>
      <c r="J76" s="35">
        <f>I76</f>
        <v>10</v>
      </c>
      <c r="K76" s="35"/>
      <c r="L76" s="35">
        <f>I76-F76</f>
        <v>1</v>
      </c>
      <c r="M76" s="35">
        <f>L76</f>
        <v>1</v>
      </c>
    </row>
    <row r="77" spans="1:18" ht="110.25" x14ac:dyDescent="0.25">
      <c r="A77" s="27"/>
      <c r="B77" s="34" t="s">
        <v>20</v>
      </c>
      <c r="C77" s="27" t="s">
        <v>19</v>
      </c>
      <c r="D77" s="27" t="s">
        <v>11</v>
      </c>
      <c r="E77" s="27"/>
      <c r="F77" s="27">
        <v>70000</v>
      </c>
      <c r="G77" s="27">
        <f>E77+F77</f>
        <v>70000</v>
      </c>
      <c r="H77" s="33"/>
      <c r="I77" s="32">
        <v>70000</v>
      </c>
      <c r="J77" s="32">
        <f>H77+I77</f>
        <v>70000</v>
      </c>
      <c r="K77" s="32"/>
      <c r="L77" s="32">
        <f>I77-F77</f>
        <v>0</v>
      </c>
      <c r="M77" s="32">
        <f>J77-G77</f>
        <v>0</v>
      </c>
    </row>
    <row r="78" spans="1:18" ht="15.75" customHeight="1" x14ac:dyDescent="0.25">
      <c r="A78" s="23" t="s">
        <v>10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1"/>
    </row>
    <row r="79" spans="1:18" x14ac:dyDescent="0.25">
      <c r="A79" s="31">
        <v>4</v>
      </c>
      <c r="B79" s="31" t="s">
        <v>18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P79" s="28"/>
      <c r="Q79" s="28"/>
      <c r="R79" s="28"/>
    </row>
    <row r="80" spans="1:18" ht="299.25" x14ac:dyDescent="0.25">
      <c r="A80" s="31"/>
      <c r="B80" s="30" t="s">
        <v>17</v>
      </c>
      <c r="C80" s="25" t="s">
        <v>12</v>
      </c>
      <c r="D80" s="25" t="s">
        <v>11</v>
      </c>
      <c r="E80" s="27"/>
      <c r="F80" s="27">
        <v>34.6</v>
      </c>
      <c r="G80" s="27">
        <f>F80</f>
        <v>34.6</v>
      </c>
      <c r="H80" s="27"/>
      <c r="I80" s="27">
        <v>34.6</v>
      </c>
      <c r="J80" s="27">
        <f>I80</f>
        <v>34.6</v>
      </c>
      <c r="K80" s="27"/>
      <c r="L80" s="27">
        <f>I80-F80</f>
        <v>0</v>
      </c>
      <c r="M80" s="27">
        <f>J80-G80</f>
        <v>0</v>
      </c>
      <c r="P80" s="28"/>
      <c r="Q80" s="28"/>
      <c r="R80" s="28"/>
    </row>
    <row r="81" spans="1:18" ht="154.5" customHeight="1" x14ac:dyDescent="0.25">
      <c r="A81" s="27"/>
      <c r="B81" s="26" t="s">
        <v>16</v>
      </c>
      <c r="C81" s="25" t="s">
        <v>12</v>
      </c>
      <c r="D81" s="25" t="s">
        <v>11</v>
      </c>
      <c r="E81" s="24">
        <v>103.3</v>
      </c>
      <c r="F81" s="24"/>
      <c r="G81" s="24">
        <f>E81</f>
        <v>103.3</v>
      </c>
      <c r="H81" s="24">
        <v>96.7</v>
      </c>
      <c r="I81" s="24"/>
      <c r="J81" s="24">
        <f>H81</f>
        <v>96.7</v>
      </c>
      <c r="K81" s="24">
        <f>H81-E81</f>
        <v>-6.5999999999999943</v>
      </c>
      <c r="L81" s="24"/>
      <c r="M81" s="24">
        <f>J81-G81</f>
        <v>-6.5999999999999943</v>
      </c>
      <c r="P81" s="28"/>
      <c r="Q81" s="28"/>
      <c r="R81" s="28"/>
    </row>
    <row r="82" spans="1:18" ht="192" customHeight="1" x14ac:dyDescent="0.25">
      <c r="A82" s="27"/>
      <c r="B82" s="26" t="s">
        <v>15</v>
      </c>
      <c r="C82" s="25" t="s">
        <v>12</v>
      </c>
      <c r="D82" s="25" t="s">
        <v>11</v>
      </c>
      <c r="E82" s="24">
        <v>100</v>
      </c>
      <c r="F82" s="24">
        <v>102.8</v>
      </c>
      <c r="G82" s="24">
        <v>101</v>
      </c>
      <c r="H82" s="24">
        <v>113.7</v>
      </c>
      <c r="I82" s="24">
        <v>79.2</v>
      </c>
      <c r="J82" s="24">
        <v>101.5</v>
      </c>
      <c r="K82" s="24">
        <f>H82-E82</f>
        <v>13.700000000000003</v>
      </c>
      <c r="L82" s="24">
        <f>I82-F82</f>
        <v>-23.599999999999994</v>
      </c>
      <c r="M82" s="24">
        <f>J82-G82</f>
        <v>0.5</v>
      </c>
      <c r="P82" s="28"/>
      <c r="Q82" s="28"/>
      <c r="R82" s="28"/>
    </row>
    <row r="83" spans="1:18" ht="163.5" customHeight="1" x14ac:dyDescent="0.25">
      <c r="A83" s="27"/>
      <c r="B83" s="26" t="s">
        <v>14</v>
      </c>
      <c r="C83" s="25" t="s">
        <v>12</v>
      </c>
      <c r="D83" s="25" t="s">
        <v>11</v>
      </c>
      <c r="E83" s="24">
        <v>100.1</v>
      </c>
      <c r="F83" s="24">
        <v>103.3</v>
      </c>
      <c r="G83" s="24">
        <v>100.5</v>
      </c>
      <c r="H83" s="29">
        <v>108.9</v>
      </c>
      <c r="I83" s="29">
        <v>92</v>
      </c>
      <c r="J83" s="29">
        <v>106.4</v>
      </c>
      <c r="K83" s="24">
        <f>H83-E83</f>
        <v>8.8000000000000114</v>
      </c>
      <c r="L83" s="24">
        <f>I83-F83</f>
        <v>-11.299999999999997</v>
      </c>
      <c r="M83" s="24">
        <f>J83-G83</f>
        <v>5.9000000000000057</v>
      </c>
      <c r="P83" s="28"/>
      <c r="Q83" s="28"/>
      <c r="R83" s="28"/>
    </row>
    <row r="84" spans="1:18" ht="190.5" customHeight="1" x14ac:dyDescent="0.25">
      <c r="A84" s="27"/>
      <c r="B84" s="26" t="s">
        <v>13</v>
      </c>
      <c r="C84" s="25" t="s">
        <v>12</v>
      </c>
      <c r="D84" s="25" t="s">
        <v>11</v>
      </c>
      <c r="E84" s="24"/>
      <c r="F84" s="24">
        <v>107</v>
      </c>
      <c r="G84" s="24">
        <f>F84</f>
        <v>107</v>
      </c>
      <c r="H84" s="24"/>
      <c r="I84" s="24">
        <v>109.5</v>
      </c>
      <c r="J84" s="24">
        <f>I84</f>
        <v>109.5</v>
      </c>
      <c r="K84" s="24"/>
      <c r="L84" s="24">
        <f>I84-F84</f>
        <v>2.5</v>
      </c>
      <c r="M84" s="24">
        <f>J84-G84</f>
        <v>2.5</v>
      </c>
    </row>
    <row r="85" spans="1:18" ht="17.25" customHeight="1" x14ac:dyDescent="0.25">
      <c r="A85" s="23" t="s">
        <v>10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1"/>
    </row>
    <row r="86" spans="1:18" s="2" customFormat="1" ht="22.5" customHeight="1" x14ac:dyDescent="0.25">
      <c r="A86" s="20" t="s">
        <v>9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8"/>
    </row>
    <row r="87" spans="1:18" ht="33" customHeight="1" x14ac:dyDescent="0.25">
      <c r="A87" s="17" t="s">
        <v>8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5"/>
    </row>
    <row r="88" spans="1:18" x14ac:dyDescent="0.25">
      <c r="A88" s="14"/>
    </row>
    <row r="89" spans="1:18" ht="19.5" customHeight="1" x14ac:dyDescent="0.25">
      <c r="A89" s="13" t="s">
        <v>7</v>
      </c>
      <c r="B89" s="13"/>
      <c r="C89" s="13"/>
      <c r="D89" s="13"/>
    </row>
    <row r="90" spans="1:18" ht="21.75" customHeight="1" x14ac:dyDescent="0.25">
      <c r="A90" s="12" t="s">
        <v>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8" ht="19.5" customHeight="1" x14ac:dyDescent="0.25">
      <c r="A91" s="11" t="s">
        <v>5</v>
      </c>
      <c r="B91" s="11"/>
      <c r="C91" s="11"/>
      <c r="D91" s="11"/>
    </row>
    <row r="92" spans="1:18" ht="19.5" customHeight="1" x14ac:dyDescent="0.25">
      <c r="A92" s="11"/>
      <c r="B92" s="11"/>
      <c r="C92" s="11"/>
      <c r="D92" s="11"/>
    </row>
    <row r="93" spans="1:18" ht="31.5" customHeight="1" x14ac:dyDescent="0.25">
      <c r="A93" s="8" t="s">
        <v>4</v>
      </c>
      <c r="B93" s="8"/>
      <c r="C93" s="8"/>
      <c r="D93" s="8"/>
      <c r="E93" s="8"/>
      <c r="G93" s="6"/>
      <c r="H93" s="6"/>
      <c r="J93" s="5" t="s">
        <v>3</v>
      </c>
      <c r="K93" s="5"/>
      <c r="L93" s="5"/>
      <c r="M93" s="5"/>
    </row>
    <row r="94" spans="1:18" ht="15.75" customHeight="1" x14ac:dyDescent="0.25">
      <c r="A94" s="10"/>
      <c r="B94" s="4"/>
      <c r="C94" s="4"/>
      <c r="D94" s="4"/>
      <c r="E94" s="4"/>
      <c r="J94" s="9" t="s">
        <v>0</v>
      </c>
      <c r="K94" s="9"/>
      <c r="L94" s="9"/>
      <c r="M94" s="9"/>
    </row>
    <row r="95" spans="1:18" ht="43.5" customHeight="1" x14ac:dyDescent="0.25">
      <c r="A95" s="8" t="s">
        <v>2</v>
      </c>
      <c r="B95" s="7"/>
      <c r="C95" s="7"/>
      <c r="D95" s="7"/>
      <c r="E95" s="7"/>
      <c r="G95" s="6"/>
      <c r="H95" s="6"/>
      <c r="J95" s="5" t="s">
        <v>1</v>
      </c>
      <c r="K95" s="5"/>
      <c r="L95" s="5"/>
      <c r="M95" s="5"/>
    </row>
    <row r="96" spans="1:18" ht="15.75" customHeight="1" x14ac:dyDescent="0.25">
      <c r="A96" s="4"/>
      <c r="B96" s="4"/>
      <c r="C96" s="4"/>
      <c r="D96" s="4"/>
      <c r="E96" s="4"/>
      <c r="J96" s="3" t="s">
        <v>0</v>
      </c>
      <c r="K96" s="3"/>
      <c r="L96" s="3"/>
      <c r="M96" s="3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</sheetData>
  <mergeCells count="64">
    <mergeCell ref="A95:E95"/>
    <mergeCell ref="J94:M94"/>
    <mergeCell ref="G95:H95"/>
    <mergeCell ref="J95:M95"/>
    <mergeCell ref="J96:M96"/>
    <mergeCell ref="A78:M78"/>
    <mergeCell ref="A85:M85"/>
    <mergeCell ref="A87:M87"/>
    <mergeCell ref="A90:M90"/>
    <mergeCell ref="G93:H93"/>
    <mergeCell ref="A93:E93"/>
    <mergeCell ref="J93:M93"/>
    <mergeCell ref="E47:G47"/>
    <mergeCell ref="H47:J47"/>
    <mergeCell ref="K47:M47"/>
    <mergeCell ref="A60:M60"/>
    <mergeCell ref="A73:M73"/>
    <mergeCell ref="A74:M74"/>
    <mergeCell ref="B42:D42"/>
    <mergeCell ref="B43:D43"/>
    <mergeCell ref="A47:A48"/>
    <mergeCell ref="B47:B48"/>
    <mergeCell ref="C47:C48"/>
    <mergeCell ref="D47:D48"/>
    <mergeCell ref="A37:M37"/>
    <mergeCell ref="A35:M35"/>
    <mergeCell ref="A40:A41"/>
    <mergeCell ref="B40:D41"/>
    <mergeCell ref="E40:G40"/>
    <mergeCell ref="H40:J40"/>
    <mergeCell ref="K40:M40"/>
    <mergeCell ref="U29:W29"/>
    <mergeCell ref="X29:Z29"/>
    <mergeCell ref="B31:D31"/>
    <mergeCell ref="B32:D32"/>
    <mergeCell ref="B33:D33"/>
    <mergeCell ref="A34:M34"/>
    <mergeCell ref="A29:A30"/>
    <mergeCell ref="B29:D30"/>
    <mergeCell ref="E29:G29"/>
    <mergeCell ref="H29:J29"/>
    <mergeCell ref="R29:T29"/>
    <mergeCell ref="A13:M13"/>
    <mergeCell ref="B15:M15"/>
    <mergeCell ref="B16:M16"/>
    <mergeCell ref="B19:M19"/>
    <mergeCell ref="B23:M23"/>
    <mergeCell ref="B24:M24"/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38:B38"/>
    <mergeCell ref="A61:M61"/>
    <mergeCell ref="A86:M86"/>
    <mergeCell ref="A11:A12"/>
    <mergeCell ref="E11:M11"/>
    <mergeCell ref="E12:M12"/>
    <mergeCell ref="K29:M29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1014040</vt:lpstr>
      <vt:lpstr>'1014040'!Область_друку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2020-02-17T12:20:55Z</cp:lastPrinted>
  <dcterms:created xsi:type="dcterms:W3CDTF">2020-02-17T12:20:28Z</dcterms:created>
  <dcterms:modified xsi:type="dcterms:W3CDTF">2020-02-17T12:21:13Z</dcterms:modified>
</cp:coreProperties>
</file>