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культури\"/>
    </mc:Choice>
  </mc:AlternateContent>
  <bookViews>
    <workbookView xWindow="0" yWindow="0" windowWidth="24000" windowHeight="9780"/>
  </bookViews>
  <sheets>
    <sheet name="1014081" sheetId="1" r:id="rId1"/>
  </sheets>
  <definedNames>
    <definedName name="_xlnm.Print_Area" localSheetId="0">'1014081'!$A$1:$M$93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32" i="1"/>
  <c r="E62" i="1" s="1"/>
  <c r="G62" i="1" s="1"/>
  <c r="F32" i="1"/>
  <c r="E33" i="1"/>
  <c r="G33" i="1"/>
  <c r="G32" i="1" s="1"/>
  <c r="H33" i="1"/>
  <c r="H32" i="1" s="1"/>
  <c r="I33" i="1"/>
  <c r="J33" i="1" s="1"/>
  <c r="K33" i="1"/>
  <c r="K32" i="1" s="1"/>
  <c r="E34" i="1"/>
  <c r="G34" i="1"/>
  <c r="H34" i="1"/>
  <c r="I34" i="1"/>
  <c r="J34" i="1" s="1"/>
  <c r="M34" i="1" s="1"/>
  <c r="K34" i="1"/>
  <c r="E35" i="1"/>
  <c r="G35" i="1"/>
  <c r="H35" i="1"/>
  <c r="I35" i="1"/>
  <c r="J35" i="1" s="1"/>
  <c r="M35" i="1" s="1"/>
  <c r="K35" i="1"/>
  <c r="E45" i="1"/>
  <c r="F45" i="1"/>
  <c r="G45" i="1" s="1"/>
  <c r="G46" i="1"/>
  <c r="J46" i="1"/>
  <c r="K46" i="1"/>
  <c r="L46" i="1"/>
  <c r="M46" i="1"/>
  <c r="E54" i="1"/>
  <c r="G54" i="1"/>
  <c r="H54" i="1"/>
  <c r="J54" i="1"/>
  <c r="G55" i="1"/>
  <c r="J55" i="1"/>
  <c r="G56" i="1"/>
  <c r="J56" i="1"/>
  <c r="E57" i="1"/>
  <c r="G57" i="1"/>
  <c r="H57" i="1"/>
  <c r="J57" i="1"/>
  <c r="G58" i="1"/>
  <c r="J58" i="1"/>
  <c r="G59" i="1"/>
  <c r="J59" i="1"/>
  <c r="G60" i="1"/>
  <c r="J60" i="1"/>
  <c r="G61" i="1"/>
  <c r="J61" i="1"/>
  <c r="E66" i="1"/>
  <c r="F66" i="1"/>
  <c r="G66" i="1" s="1"/>
  <c r="I66" i="1"/>
  <c r="J66" i="1" s="1"/>
  <c r="K66" i="1"/>
  <c r="E67" i="1"/>
  <c r="F67" i="1"/>
  <c r="G67" i="1" s="1"/>
  <c r="J67" i="1"/>
  <c r="K67" i="1"/>
  <c r="L67" i="1"/>
  <c r="G68" i="1"/>
  <c r="I68" i="1"/>
  <c r="J68" i="1"/>
  <c r="L68" i="1"/>
  <c r="M68" i="1"/>
  <c r="G69" i="1"/>
  <c r="I69" i="1"/>
  <c r="J69" i="1" s="1"/>
  <c r="M69" i="1" s="1"/>
  <c r="L69" i="1"/>
  <c r="G70" i="1"/>
  <c r="J70" i="1"/>
  <c r="K70" i="1"/>
  <c r="M70" i="1" s="1"/>
  <c r="G73" i="1"/>
  <c r="J73" i="1"/>
  <c r="K73" i="1"/>
  <c r="M73" i="1" s="1"/>
  <c r="G74" i="1"/>
  <c r="J74" i="1"/>
  <c r="L74" i="1"/>
  <c r="M74" i="1" s="1"/>
  <c r="G75" i="1"/>
  <c r="J75" i="1"/>
  <c r="L75" i="1"/>
  <c r="M75" i="1" s="1"/>
  <c r="K78" i="1"/>
  <c r="L78" i="1"/>
  <c r="M78" i="1"/>
  <c r="K79" i="1"/>
  <c r="L79" i="1"/>
  <c r="M79" i="1"/>
  <c r="G80" i="1"/>
  <c r="M80" i="1" s="1"/>
  <c r="J80" i="1"/>
  <c r="L80" i="1"/>
  <c r="G81" i="1"/>
  <c r="M81" i="1" s="1"/>
  <c r="J81" i="1"/>
  <c r="L81" i="1"/>
  <c r="J32" i="1" l="1"/>
  <c r="M33" i="1"/>
  <c r="M32" i="1" s="1"/>
  <c r="M67" i="1"/>
  <c r="M66" i="1"/>
  <c r="H62" i="1"/>
  <c r="H45" i="1"/>
  <c r="I32" i="1"/>
  <c r="I45" i="1" s="1"/>
  <c r="L45" i="1" s="1"/>
  <c r="L66" i="1"/>
  <c r="L35" i="1"/>
  <c r="L34" i="1"/>
  <c r="L33" i="1"/>
  <c r="L32" i="1" s="1"/>
  <c r="K62" i="1" l="1"/>
  <c r="J62" i="1"/>
  <c r="M62" i="1" s="1"/>
  <c r="K45" i="1"/>
  <c r="J45" i="1"/>
  <c r="M45" i="1" s="1"/>
</calcChain>
</file>

<file path=xl/sharedStrings.xml><?xml version="1.0" encoding="utf-8"?>
<sst xmlns="http://schemas.openxmlformats.org/spreadsheetml/2006/main" count="166" uniqueCount="96">
  <si>
    <t>(ініціали/ініціал, прізвище)</t>
  </si>
  <si>
    <t>О.М.Тимцясь</t>
  </si>
  <si>
    <t>Головний бухгалтер</t>
  </si>
  <si>
    <t>А.Є.Ромасюков</t>
  </si>
  <si>
    <t>Начальник управління культури і туризму</t>
  </si>
  <si>
    <t>* Зазначаються всі напрями використання бюджетних коштів, затверджені у паспорті бюджетної програми.</t>
  </si>
  <si>
    <t>Видатки у звітному році здійснені відповідно до затверджених напрямів використання бюджетних коштів.</t>
  </si>
  <si>
    <t>10. Узагальнений висновок про виконання бюджетної програми.</t>
  </si>
  <si>
    <t>Аналіз стану виконання результативних показників                                                                                                                                                                          Всі результативні показники на звітній період стабільні по фактичному їх виконанню</t>
  </si>
  <si>
    <t>За рахунок збільшення платних концертів по школам, на підприємствах збільшились доходи</t>
  </si>
  <si>
    <t>Пояснення щодо причин розбіжностей між фактичними та затвердженими результативними показниками</t>
  </si>
  <si>
    <t>розрахунок</t>
  </si>
  <si>
    <t>%</t>
  </si>
  <si>
    <t>Динаміка збільшення власних надходжень академічним муніципальним камерним хором у плановому періоді по відношенню до фактичного показника попереднього періоду</t>
  </si>
  <si>
    <t>Динаміка збільшення власних надходжень муніципальним естрадно-духовим оркестром у плановому періоді по відношенню до фактичного показника попереднього періоду</t>
  </si>
  <si>
    <t>Динаміка збільшення кількості проведених концертів академічним муніципальним камерним хором у плановому періоді відповідно до фактичного показника попереднього періоду</t>
  </si>
  <si>
    <t>Динаміка збільшення кількості проведених концертів муніципальним естрадно-духовим оркестром у плановому періоді відповідно до фактичного показника попереднього періоду</t>
  </si>
  <si>
    <t>якості</t>
  </si>
  <si>
    <t>грн.</t>
  </si>
  <si>
    <t>Середня вартість одного квитка відвідувача концерту академічного муніципального камерного хору</t>
  </si>
  <si>
    <t>Середня вартість одного квитка відвідувача концерту муніципального естрадно-духового оркестру</t>
  </si>
  <si>
    <t>Середній розмір персональної стипендії на одного провідного митця</t>
  </si>
  <si>
    <t>ефективності</t>
  </si>
  <si>
    <t>рішення сесії</t>
  </si>
  <si>
    <t>осіб</t>
  </si>
  <si>
    <t>Кількість провідних митців та викладачів шкіл естетичного виховання , які отримують персональні стипендії Хмельницької міської ради</t>
  </si>
  <si>
    <t>статистичні дані</t>
  </si>
  <si>
    <t>Кількість відвідувачів концертів академічного муніципального камерного хору</t>
  </si>
  <si>
    <t>од.</t>
  </si>
  <si>
    <t>Кількість відвідувачів концертів муніципального естрадно-духового оркестру</t>
  </si>
  <si>
    <t>Кількість проведених концертів академічним муніципальним камерним хором</t>
  </si>
  <si>
    <t>Кількість проведених концертів муніципальним естрадно-духовим оркестром</t>
  </si>
  <si>
    <t>продукту</t>
  </si>
  <si>
    <t>Відхилення по загальному фонду пояснюється економією коштів по КЕКВ 2120 за рахунок  зниженої відсоткової ставки єдиного соціального внеску по працюючим інвалідам, а також за рахунок різниці між плановими та фактичними тарифами  енергоносіїв у 2019 році.</t>
  </si>
  <si>
    <t>кошторис</t>
  </si>
  <si>
    <t>Видатки загального фонду на забезпечення діяльності інших культурно-освітніх закладів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</si>
  <si>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</si>
  <si>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</si>
  <si>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</si>
  <si>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</si>
  <si>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</si>
  <si>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 xml:space="preserve">Кількість ставок всього, в т.ч. </t>
  </si>
  <si>
    <t>інших культурно-освітніх закладів</t>
  </si>
  <si>
    <t>централізованих бухгалтерій</t>
  </si>
  <si>
    <t>мережа</t>
  </si>
  <si>
    <t xml:space="preserve">Кількість установ, у т.ч.             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</si>
  <si>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</si>
  <si>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</si>
  <si>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</si>
  <si>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</si>
  <si>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</si>
  <si>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</si>
  <si>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</si>
  <si>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</si>
  <si>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</si>
  <si>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</si>
  <si>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</si>
  <si>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</si>
  <si>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Програма підтримки обдарованих дітей міста</t>
  </si>
  <si>
    <t>Програма розвитку міста Хмельницького у сфері культури на період до 2020 року " 50 кроків, що змінять місто"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</si>
  <si>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</si>
  <si>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</si>
  <si>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</si>
  <si>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</si>
  <si>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 Залишок коштів по загальному фонду утворився за рахунок зниженої відсоткової ставки єдиного соціального внеску по працюючим інвалідам і за рахунок різниці між плановими та фактичними тарифами  енергоносіїв у 2019 році. Були зміни до спецфонду  в частині власних та благодійних надходжень.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</si>
  <si>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</si>
  <si>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Створення належних умов для функціонування академічного муніципального камерного хору</t>
  </si>
  <si>
    <t xml:space="preserve">Створення належних умов для функціонування муніципального естрадно-духового оркестру </t>
  </si>
  <si>
    <t>Створення належних умов для функціонування централізованої бухгалтерії закладів культури міста</t>
  </si>
  <si>
    <t>Усього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</si>
  <si>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</si>
  <si>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</si>
  <si>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</si>
  <si>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Складання і надання кошторисної, звітної,фінансової документації, фінансування установ культури згідно із затвердженими кошторисами,надання якісних послуг з централізованого господарського обслуговування , музичне забезпечення загально-міських заходів за участю муніципального естрадно-духового оркестру та академічного муніципального камерного хору.</t>
  </si>
  <si>
    <t>Завдання</t>
  </si>
  <si>
    <t>6. Завдання бюджетної програми</t>
  </si>
  <si>
    <t>Надання  якісних послуг з централізованого господарського обслуговування, музичне забезпечення загально-міських заходів за участю муніципального естрадно-духового оркестру та академічного муніципального камерного хору.</t>
  </si>
  <si>
    <t>5. Мета бюджетної програми</t>
  </si>
  <si>
    <t>Реалізація державної політики в сфері бухгалтерського обліку відповідно до національних стандартів бухгалтерського обліку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</si>
  <si>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</si>
  <si>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</si>
  <si>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(найменування бюджетної програми)</t>
  </si>
  <si>
    <t>(КФКВК)</t>
  </si>
  <si>
    <t>(КТПКВК МБ)(код)</t>
  </si>
  <si>
    <t>Забезпечення діяльності інших закладів в галузі культури і мистецтва</t>
  </si>
  <si>
    <t>0829</t>
  </si>
  <si>
    <t>3.</t>
  </si>
  <si>
    <t>(найменування відповідального виконавця)</t>
  </si>
  <si>
    <t>(код)</t>
  </si>
  <si>
    <t>2.</t>
  </si>
  <si>
    <t>(найменування головного розпорядника)</t>
  </si>
  <si>
    <t xml:space="preserve">Управління культури і туризму </t>
  </si>
  <si>
    <t>1.</t>
  </si>
  <si>
    <t>про виконання паспорта бюджетної програми місцевого бюджету на 01.01.2020 року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</si>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</sst>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zoomScaleNormal="100" workbookViewId="0">
      <selection activeCell="Q81" sqref="Q81"/>
    </sheetView>
  </sheetViews>
  <sheetFormatPr defaultRowHeight="15.75" x14ac:dyDescent="0.25"/>
  <cols>
    <col min="1" max="1" width="4.42578125" style="1" customWidth="1"/>
    <col min="2" max="2" width="14.140625" style="1" customWidth="1"/>
    <col min="3" max="3" width="10.42578125" style="1" customWidth="1"/>
    <col min="4" max="4" width="10.140625" style="1" customWidth="1"/>
    <col min="5" max="5" width="12.140625" style="1" customWidth="1"/>
    <col min="6" max="6" width="11.5703125" style="1" customWidth="1"/>
    <col min="7" max="7" width="12.140625" style="1" customWidth="1"/>
    <col min="8" max="8" width="13.28515625" style="1" customWidth="1"/>
    <col min="9" max="13" width="12.140625" style="1" customWidth="1"/>
    <col min="14" max="14" width="9.140625" style="1" customWidth="1"/>
    <col min="15" max="17" width="9.140625" style="1"/>
    <col min="18" max="18" width="12.28515625" style="1" customWidth="1"/>
    <col min="19" max="16384" width="9.140625" style="1"/>
  </cols>
  <sheetData>
    <row r="1" spans="1:13" ht="15.75" customHeight="1" x14ac:dyDescent="0.25">
      <c r="J1" s="64" t="s">
        <v>95</v>
      </c>
      <c r="K1" s="64"/>
      <c r="L1" s="64"/>
      <c r="M1" s="64"/>
    </row>
    <row r="2" spans="1:13" x14ac:dyDescent="0.25">
      <c r="J2" s="64"/>
      <c r="K2" s="64"/>
      <c r="L2" s="64"/>
      <c r="M2" s="64"/>
    </row>
    <row r="3" spans="1:13" x14ac:dyDescent="0.25">
      <c r="J3" s="64"/>
      <c r="K3" s="64"/>
      <c r="L3" s="64"/>
      <c r="M3" s="64"/>
    </row>
    <row r="4" spans="1:13" x14ac:dyDescent="0.25">
      <c r="J4" s="64"/>
      <c r="K4" s="64"/>
      <c r="L4" s="64"/>
      <c r="M4" s="64"/>
    </row>
    <row r="5" spans="1:13" x14ac:dyDescent="0.25">
      <c r="A5" s="63" t="s">
        <v>94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x14ac:dyDescent="0.25">
      <c r="A6" s="63" t="s">
        <v>93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x14ac:dyDescent="0.25">
      <c r="A7" s="57" t="s">
        <v>92</v>
      </c>
      <c r="B7" s="60">
        <v>1000000</v>
      </c>
      <c r="C7" s="48"/>
      <c r="E7" s="58" t="s">
        <v>91</v>
      </c>
      <c r="F7" s="58"/>
      <c r="G7" s="58"/>
      <c r="H7" s="58"/>
      <c r="I7" s="58"/>
      <c r="J7" s="58"/>
      <c r="K7" s="58"/>
      <c r="L7" s="58"/>
      <c r="M7" s="58"/>
    </row>
    <row r="8" spans="1:13" ht="15" customHeight="1" x14ac:dyDescent="0.25">
      <c r="A8" s="57"/>
      <c r="B8" s="62" t="s">
        <v>88</v>
      </c>
      <c r="C8" s="48"/>
      <c r="E8" s="55" t="s">
        <v>90</v>
      </c>
      <c r="F8" s="55"/>
      <c r="G8" s="55"/>
      <c r="H8" s="55"/>
      <c r="I8" s="55"/>
      <c r="J8" s="55"/>
      <c r="K8" s="55"/>
      <c r="L8" s="55"/>
      <c r="M8" s="55"/>
    </row>
    <row r="9" spans="1:13" x14ac:dyDescent="0.25">
      <c r="A9" s="57" t="s">
        <v>89</v>
      </c>
      <c r="B9" s="60">
        <v>1010000</v>
      </c>
      <c r="C9" s="48"/>
      <c r="E9" s="58" t="str">
        <f>E7</f>
        <v xml:space="preserve">Управління культури і туризму </v>
      </c>
      <c r="F9" s="58"/>
      <c r="G9" s="58"/>
      <c r="H9" s="58"/>
      <c r="I9" s="58"/>
      <c r="J9" s="58"/>
      <c r="K9" s="58"/>
      <c r="L9" s="58"/>
      <c r="M9" s="58"/>
    </row>
    <row r="10" spans="1:13" ht="15" customHeight="1" x14ac:dyDescent="0.25">
      <c r="A10" s="57"/>
      <c r="B10" s="62" t="s">
        <v>88</v>
      </c>
      <c r="C10" s="48"/>
      <c r="E10" s="61" t="s">
        <v>87</v>
      </c>
      <c r="F10" s="61"/>
      <c r="G10" s="61"/>
      <c r="H10" s="61"/>
      <c r="I10" s="61"/>
      <c r="J10" s="61"/>
      <c r="K10" s="61"/>
      <c r="L10" s="61"/>
      <c r="M10" s="61"/>
    </row>
    <row r="11" spans="1:13" ht="21.75" customHeight="1" x14ac:dyDescent="0.25">
      <c r="A11" s="57" t="s">
        <v>86</v>
      </c>
      <c r="B11" s="60">
        <v>1014081</v>
      </c>
      <c r="C11" s="59" t="s">
        <v>85</v>
      </c>
      <c r="E11" s="58" t="s">
        <v>84</v>
      </c>
      <c r="F11" s="58"/>
      <c r="G11" s="58"/>
      <c r="H11" s="58"/>
      <c r="I11" s="58"/>
      <c r="J11" s="58"/>
      <c r="K11" s="58"/>
      <c r="L11" s="58"/>
      <c r="M11" s="58"/>
    </row>
    <row r="12" spans="1:13" ht="15" customHeight="1" x14ac:dyDescent="0.25">
      <c r="A12" s="57"/>
      <c r="B12" s="56" t="s">
        <v>83</v>
      </c>
      <c r="C12" s="56" t="s">
        <v>82</v>
      </c>
      <c r="E12" s="55" t="s">
        <v>81</v>
      </c>
      <c r="F12" s="55"/>
      <c r="G12" s="55"/>
      <c r="H12" s="55"/>
      <c r="I12" s="55"/>
      <c r="J12" s="55"/>
      <c r="K12" s="55"/>
      <c r="L12" s="55"/>
      <c r="M12" s="55"/>
    </row>
    <row r="13" spans="1:13" ht="19.5" customHeight="1" x14ac:dyDescent="0.25">
      <c r="A13" s="12" t="s">
        <v>80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4"/>
    </row>
    <row r="15" spans="1:13" ht="31.5" x14ac:dyDescent="0.25">
      <c r="A15" s="25" t="s">
        <v>71</v>
      </c>
      <c r="B15" s="36" t="s">
        <v>79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38.25" customHeight="1" x14ac:dyDescent="0.25">
      <c r="A16" s="25"/>
      <c r="B16" s="17" t="s">
        <v>78</v>
      </c>
      <c r="C16" s="16"/>
      <c r="D16" s="16"/>
      <c r="E16" s="16"/>
      <c r="F16" s="16"/>
      <c r="G16" s="16"/>
      <c r="H16" s="54"/>
      <c r="I16" s="54"/>
      <c r="J16" s="54"/>
      <c r="K16" s="54"/>
      <c r="L16" s="54"/>
      <c r="M16" s="53"/>
    </row>
    <row r="17" spans="1:26" x14ac:dyDescent="0.25">
      <c r="A17" s="14"/>
    </row>
    <row r="18" spans="1:26" x14ac:dyDescent="0.25">
      <c r="A18" s="13" t="s">
        <v>77</v>
      </c>
    </row>
    <row r="19" spans="1:26" ht="40.5" customHeight="1" x14ac:dyDescent="0.25">
      <c r="A19" s="13"/>
      <c r="B19" s="42" t="s">
        <v>76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26" x14ac:dyDescent="0.25">
      <c r="A20" s="48"/>
    </row>
    <row r="21" spans="1:26" x14ac:dyDescent="0.25">
      <c r="A21" s="13" t="s">
        <v>75</v>
      </c>
    </row>
    <row r="22" spans="1:26" x14ac:dyDescent="0.25">
      <c r="A22" s="14"/>
    </row>
    <row r="23" spans="1:26" ht="32.25" customHeight="1" x14ac:dyDescent="0.25">
      <c r="A23" s="25" t="s">
        <v>71</v>
      </c>
      <c r="B23" s="36" t="s">
        <v>74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26" ht="59.25" customHeight="1" x14ac:dyDescent="0.25">
      <c r="A24" s="25"/>
      <c r="B24" s="51" t="s">
        <v>73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49"/>
    </row>
    <row r="25" spans="1:26" x14ac:dyDescent="0.25">
      <c r="A25" s="14"/>
    </row>
    <row r="26" spans="1:26" x14ac:dyDescent="0.25">
      <c r="A26" s="13" t="s">
        <v>72</v>
      </c>
    </row>
    <row r="27" spans="1:26" ht="47.25" x14ac:dyDescent="0.25">
      <c r="A27" s="48" t="s">
        <v>62</v>
      </c>
    </row>
    <row r="28" spans="1:26" x14ac:dyDescent="0.25">
      <c r="A28" s="14"/>
    </row>
    <row r="29" spans="1:26" ht="42" customHeight="1" x14ac:dyDescent="0.25">
      <c r="A29" s="36" t="s">
        <v>71</v>
      </c>
      <c r="B29" s="36" t="s">
        <v>70</v>
      </c>
      <c r="C29" s="36"/>
      <c r="D29" s="36"/>
      <c r="E29" s="36" t="s">
        <v>52</v>
      </c>
      <c r="F29" s="36"/>
      <c r="G29" s="36"/>
      <c r="H29" s="36" t="s">
        <v>60</v>
      </c>
      <c r="I29" s="36"/>
      <c r="J29" s="36"/>
      <c r="K29" s="36" t="s">
        <v>50</v>
      </c>
      <c r="L29" s="36"/>
      <c r="M29" s="36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33" customHeight="1" x14ac:dyDescent="0.25">
      <c r="A30" s="36"/>
      <c r="B30" s="36"/>
      <c r="C30" s="36"/>
      <c r="D30" s="36"/>
      <c r="E30" s="25" t="s">
        <v>49</v>
      </c>
      <c r="F30" s="25" t="s">
        <v>48</v>
      </c>
      <c r="G30" s="25" t="s">
        <v>47</v>
      </c>
      <c r="H30" s="25" t="s">
        <v>49</v>
      </c>
      <c r="I30" s="25" t="s">
        <v>48</v>
      </c>
      <c r="J30" s="25" t="s">
        <v>47</v>
      </c>
      <c r="K30" s="25" t="s">
        <v>49</v>
      </c>
      <c r="L30" s="25" t="s">
        <v>48</v>
      </c>
      <c r="M30" s="25" t="s">
        <v>47</v>
      </c>
      <c r="R30" s="46"/>
      <c r="S30" s="46"/>
      <c r="T30" s="46"/>
      <c r="U30" s="46"/>
      <c r="V30" s="46"/>
      <c r="W30" s="46"/>
      <c r="X30" s="46"/>
      <c r="Y30" s="46"/>
      <c r="Z30" s="46"/>
    </row>
    <row r="31" spans="1:26" x14ac:dyDescent="0.25">
      <c r="A31" s="25">
        <v>1</v>
      </c>
      <c r="B31" s="36">
        <v>2</v>
      </c>
      <c r="C31" s="36"/>
      <c r="D31" s="36"/>
      <c r="E31" s="25">
        <v>3</v>
      </c>
      <c r="F31" s="25">
        <v>4</v>
      </c>
      <c r="G31" s="25">
        <v>5</v>
      </c>
      <c r="H31" s="25">
        <v>6</v>
      </c>
      <c r="I31" s="25">
        <v>7</v>
      </c>
      <c r="J31" s="25">
        <v>8</v>
      </c>
      <c r="K31" s="25">
        <v>9</v>
      </c>
      <c r="L31" s="25">
        <v>10</v>
      </c>
      <c r="M31" s="25">
        <v>11</v>
      </c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26.25" customHeight="1" x14ac:dyDescent="0.25">
      <c r="A32" s="25"/>
      <c r="B32" s="36" t="s">
        <v>69</v>
      </c>
      <c r="C32" s="36"/>
      <c r="D32" s="36"/>
      <c r="E32" s="25">
        <f>E33+E34+E35</f>
        <v>13283762</v>
      </c>
      <c r="F32" s="25">
        <f>F33+F34+F35</f>
        <v>130000</v>
      </c>
      <c r="G32" s="25">
        <f>G33+G34+G35</f>
        <v>13413762</v>
      </c>
      <c r="H32" s="25">
        <f>H33+H34+H35</f>
        <v>13273371.35</v>
      </c>
      <c r="I32" s="25">
        <f>I33+I34+I35</f>
        <v>807026.15</v>
      </c>
      <c r="J32" s="25">
        <f>J33+J34+J35</f>
        <v>14080397.499999998</v>
      </c>
      <c r="K32" s="25">
        <f>K33+K34+K35</f>
        <v>-10390.649999999907</v>
      </c>
      <c r="L32" s="25">
        <f>L33+L34+L35</f>
        <v>677026.15</v>
      </c>
      <c r="M32" s="25">
        <f>M33+M34+M35</f>
        <v>666635.49999999907</v>
      </c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63" customHeight="1" x14ac:dyDescent="0.25">
      <c r="A33" s="25"/>
      <c r="B33" s="36" t="s">
        <v>68</v>
      </c>
      <c r="C33" s="36"/>
      <c r="D33" s="36"/>
      <c r="E33" s="30">
        <f>2709852+17500</f>
        <v>2727352</v>
      </c>
      <c r="F33" s="30"/>
      <c r="G33" s="25">
        <f>E33+F33</f>
        <v>2727352</v>
      </c>
      <c r="H33" s="25">
        <f>E33-10390.65</f>
        <v>2716961.35</v>
      </c>
      <c r="I33" s="25">
        <f>641464.99</f>
        <v>641464.99</v>
      </c>
      <c r="J33" s="25">
        <f>H33+I33</f>
        <v>3358426.34</v>
      </c>
      <c r="K33" s="25">
        <f>H33-E33</f>
        <v>-10390.649999999907</v>
      </c>
      <c r="L33" s="25">
        <f>I33-F33</f>
        <v>641464.99</v>
      </c>
      <c r="M33" s="25">
        <f>J33-G33</f>
        <v>631074.33999999985</v>
      </c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61.5" customHeight="1" x14ac:dyDescent="0.25">
      <c r="A34" s="25"/>
      <c r="B34" s="36" t="s">
        <v>67</v>
      </c>
      <c r="C34" s="36"/>
      <c r="D34" s="36"/>
      <c r="E34" s="30">
        <f>4990520</f>
        <v>4990520</v>
      </c>
      <c r="F34" s="30">
        <v>70000</v>
      </c>
      <c r="G34" s="25">
        <f>E34+F34</f>
        <v>5060520</v>
      </c>
      <c r="H34" s="25">
        <f>E34</f>
        <v>4990520</v>
      </c>
      <c r="I34" s="25">
        <f>130769.56</f>
        <v>130769.56</v>
      </c>
      <c r="J34" s="25">
        <f>H34+I34</f>
        <v>5121289.5599999996</v>
      </c>
      <c r="K34" s="25">
        <f>H34-E34</f>
        <v>0</v>
      </c>
      <c r="L34" s="25">
        <f>I34-F34</f>
        <v>60769.56</v>
      </c>
      <c r="M34" s="25">
        <f>J34-G34</f>
        <v>60769.55999999959</v>
      </c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63" customHeight="1" x14ac:dyDescent="0.25">
      <c r="A35" s="25"/>
      <c r="B35" s="36" t="s">
        <v>66</v>
      </c>
      <c r="C35" s="36"/>
      <c r="D35" s="36"/>
      <c r="E35" s="30">
        <f>5565890</f>
        <v>5565890</v>
      </c>
      <c r="F35" s="30">
        <v>60000</v>
      </c>
      <c r="G35" s="25">
        <f>E35+F35</f>
        <v>5625890</v>
      </c>
      <c r="H35" s="25">
        <f>E35</f>
        <v>5565890</v>
      </c>
      <c r="I35" s="25">
        <f>22521.6+12270</f>
        <v>34791.599999999999</v>
      </c>
      <c r="J35" s="25">
        <f>H35+I35</f>
        <v>5600681.5999999996</v>
      </c>
      <c r="K35" s="25">
        <f>H35-E35</f>
        <v>0</v>
      </c>
      <c r="L35" s="25">
        <f>I35-F35</f>
        <v>-25208.400000000001</v>
      </c>
      <c r="M35" s="25">
        <f>J35-G35</f>
        <v>-25208.400000000373</v>
      </c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32.25" customHeight="1" x14ac:dyDescent="0.25">
      <c r="A36" s="45" t="s">
        <v>65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26" ht="55.5" customHeight="1" x14ac:dyDescent="0.25">
      <c r="A37" s="43" t="s">
        <v>64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26" x14ac:dyDescent="0.25">
      <c r="A38" s="14"/>
    </row>
    <row r="39" spans="1:26" ht="33" customHeight="1" x14ac:dyDescent="0.25">
      <c r="A39" s="42" t="s">
        <v>63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26" x14ac:dyDescent="0.25">
      <c r="A40" s="41" t="s">
        <v>62</v>
      </c>
      <c r="B40" s="40"/>
    </row>
    <row r="41" spans="1:26" x14ac:dyDescent="0.25">
      <c r="A41" s="14"/>
    </row>
    <row r="42" spans="1:26" ht="31.5" customHeight="1" x14ac:dyDescent="0.25">
      <c r="A42" s="36" t="s">
        <v>56</v>
      </c>
      <c r="B42" s="36" t="s">
        <v>61</v>
      </c>
      <c r="C42" s="36"/>
      <c r="D42" s="36"/>
      <c r="E42" s="36" t="s">
        <v>52</v>
      </c>
      <c r="F42" s="36"/>
      <c r="G42" s="36"/>
      <c r="H42" s="36" t="s">
        <v>60</v>
      </c>
      <c r="I42" s="36"/>
      <c r="J42" s="36"/>
      <c r="K42" s="36" t="s">
        <v>50</v>
      </c>
      <c r="L42" s="36"/>
      <c r="M42" s="36"/>
    </row>
    <row r="43" spans="1:26" ht="33.75" customHeight="1" x14ac:dyDescent="0.25">
      <c r="A43" s="36"/>
      <c r="B43" s="36"/>
      <c r="C43" s="36"/>
      <c r="D43" s="36"/>
      <c r="E43" s="25" t="s">
        <v>49</v>
      </c>
      <c r="F43" s="25" t="s">
        <v>48</v>
      </c>
      <c r="G43" s="25" t="s">
        <v>47</v>
      </c>
      <c r="H43" s="25" t="s">
        <v>49</v>
      </c>
      <c r="I43" s="25" t="s">
        <v>48</v>
      </c>
      <c r="J43" s="25" t="s">
        <v>47</v>
      </c>
      <c r="K43" s="25" t="s">
        <v>49</v>
      </c>
      <c r="L43" s="25" t="s">
        <v>48</v>
      </c>
      <c r="M43" s="25" t="s">
        <v>47</v>
      </c>
    </row>
    <row r="44" spans="1:26" x14ac:dyDescent="0.25">
      <c r="A44" s="25">
        <v>1</v>
      </c>
      <c r="B44" s="36">
        <v>2</v>
      </c>
      <c r="C44" s="36"/>
      <c r="D44" s="36"/>
      <c r="E44" s="25">
        <v>3</v>
      </c>
      <c r="F44" s="25">
        <v>4</v>
      </c>
      <c r="G44" s="25">
        <v>5</v>
      </c>
      <c r="H44" s="25">
        <v>6</v>
      </c>
      <c r="I44" s="25">
        <v>7</v>
      </c>
      <c r="J44" s="25">
        <v>8</v>
      </c>
      <c r="K44" s="25">
        <v>9</v>
      </c>
      <c r="L44" s="25">
        <v>10</v>
      </c>
      <c r="M44" s="25">
        <v>11</v>
      </c>
    </row>
    <row r="45" spans="1:26" ht="69.75" customHeight="1" x14ac:dyDescent="0.25">
      <c r="A45" s="25"/>
      <c r="B45" s="36" t="s">
        <v>59</v>
      </c>
      <c r="C45" s="36"/>
      <c r="D45" s="36"/>
      <c r="E45" s="30">
        <f>13266262-E46+17500</f>
        <v>12768962</v>
      </c>
      <c r="F45" s="25">
        <f>F32</f>
        <v>130000</v>
      </c>
      <c r="G45" s="25">
        <f>E45+F45</f>
        <v>12898962</v>
      </c>
      <c r="H45" s="25">
        <f>H32-H46</f>
        <v>12758611.35</v>
      </c>
      <c r="I45" s="25">
        <f>I32</f>
        <v>807026.15</v>
      </c>
      <c r="J45" s="25">
        <f>H45+I45</f>
        <v>13565637.5</v>
      </c>
      <c r="K45" s="25">
        <f>H45-E45</f>
        <v>-10350.650000000373</v>
      </c>
      <c r="L45" s="25">
        <f>I45-F45</f>
        <v>677026.15</v>
      </c>
      <c r="M45" s="25">
        <f>J45-G45</f>
        <v>666675.5</v>
      </c>
    </row>
    <row r="46" spans="1:26" ht="50.25" customHeight="1" x14ac:dyDescent="0.25">
      <c r="A46" s="25"/>
      <c r="B46" s="36" t="s">
        <v>58</v>
      </c>
      <c r="C46" s="36"/>
      <c r="D46" s="36"/>
      <c r="E46" s="30">
        <v>514800</v>
      </c>
      <c r="F46" s="25"/>
      <c r="G46" s="25">
        <f>E46+F46</f>
        <v>514800</v>
      </c>
      <c r="H46" s="25">
        <v>514760</v>
      </c>
      <c r="I46" s="25"/>
      <c r="J46" s="25">
        <f>H46+I46</f>
        <v>514760</v>
      </c>
      <c r="K46" s="25">
        <f>H46-E46</f>
        <v>-40</v>
      </c>
      <c r="L46" s="25">
        <f>I46-F46</f>
        <v>0</v>
      </c>
      <c r="M46" s="25">
        <f>J46-G46</f>
        <v>-40</v>
      </c>
    </row>
    <row r="47" spans="1:26" x14ac:dyDescent="0.25">
      <c r="A47" s="14"/>
    </row>
    <row r="48" spans="1:26" x14ac:dyDescent="0.25">
      <c r="A48" s="13" t="s">
        <v>57</v>
      </c>
    </row>
    <row r="49" spans="1:13" x14ac:dyDescent="0.25">
      <c r="A49" s="14"/>
    </row>
    <row r="50" spans="1:13" ht="71.25" customHeight="1" x14ac:dyDescent="0.25">
      <c r="A50" s="36" t="s">
        <v>56</v>
      </c>
      <c r="B50" s="36" t="s">
        <v>55</v>
      </c>
      <c r="C50" s="36" t="s">
        <v>54</v>
      </c>
      <c r="D50" s="36" t="s">
        <v>53</v>
      </c>
      <c r="E50" s="36" t="s">
        <v>52</v>
      </c>
      <c r="F50" s="36"/>
      <c r="G50" s="36"/>
      <c r="H50" s="36" t="s">
        <v>51</v>
      </c>
      <c r="I50" s="36"/>
      <c r="J50" s="36"/>
      <c r="K50" s="36" t="s">
        <v>50</v>
      </c>
      <c r="L50" s="36"/>
      <c r="M50" s="36"/>
    </row>
    <row r="51" spans="1:13" ht="30.75" customHeight="1" x14ac:dyDescent="0.25">
      <c r="A51" s="36"/>
      <c r="B51" s="36"/>
      <c r="C51" s="36"/>
      <c r="D51" s="36"/>
      <c r="E51" s="25" t="s">
        <v>49</v>
      </c>
      <c r="F51" s="25" t="s">
        <v>48</v>
      </c>
      <c r="G51" s="25" t="s">
        <v>47</v>
      </c>
      <c r="H51" s="25" t="s">
        <v>49</v>
      </c>
      <c r="I51" s="25" t="s">
        <v>48</v>
      </c>
      <c r="J51" s="25" t="s">
        <v>47</v>
      </c>
      <c r="K51" s="25" t="s">
        <v>49</v>
      </c>
      <c r="L51" s="25" t="s">
        <v>48</v>
      </c>
      <c r="M51" s="25" t="s">
        <v>47</v>
      </c>
    </row>
    <row r="52" spans="1:13" x14ac:dyDescent="0.25">
      <c r="A52" s="25">
        <v>1</v>
      </c>
      <c r="B52" s="25">
        <v>2</v>
      </c>
      <c r="C52" s="25">
        <v>3</v>
      </c>
      <c r="D52" s="25">
        <v>4</v>
      </c>
      <c r="E52" s="25">
        <v>5</v>
      </c>
      <c r="F52" s="25">
        <v>6</v>
      </c>
      <c r="G52" s="25">
        <v>7</v>
      </c>
      <c r="H52" s="25">
        <v>8</v>
      </c>
      <c r="I52" s="25">
        <v>9</v>
      </c>
      <c r="J52" s="25">
        <v>10</v>
      </c>
      <c r="K52" s="25">
        <v>11</v>
      </c>
      <c r="L52" s="25">
        <v>12</v>
      </c>
      <c r="M52" s="25">
        <v>13</v>
      </c>
    </row>
    <row r="53" spans="1:13" ht="21" customHeight="1" x14ac:dyDescent="0.25">
      <c r="A53" s="28">
        <v>1</v>
      </c>
      <c r="B53" s="39" t="s">
        <v>46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 ht="47.25" x14ac:dyDescent="0.25">
      <c r="A54" s="25"/>
      <c r="B54" s="38" t="s">
        <v>45</v>
      </c>
      <c r="C54" s="25" t="s">
        <v>28</v>
      </c>
      <c r="D54" s="25" t="s">
        <v>44</v>
      </c>
      <c r="E54" s="25">
        <f>E55+E56</f>
        <v>3</v>
      </c>
      <c r="F54" s="25"/>
      <c r="G54" s="25">
        <f>E54</f>
        <v>3</v>
      </c>
      <c r="H54" s="25">
        <f>H55+H56</f>
        <v>3</v>
      </c>
      <c r="I54" s="25"/>
      <c r="J54" s="25">
        <f>H54</f>
        <v>3</v>
      </c>
      <c r="K54" s="25"/>
      <c r="L54" s="25"/>
      <c r="M54" s="25"/>
    </row>
    <row r="55" spans="1:13" ht="53.25" customHeight="1" x14ac:dyDescent="0.25">
      <c r="A55" s="25"/>
      <c r="B55" s="24" t="s">
        <v>43</v>
      </c>
      <c r="C55" s="25" t="s">
        <v>28</v>
      </c>
      <c r="D55" s="25" t="s">
        <v>36</v>
      </c>
      <c r="E55" s="25">
        <v>1</v>
      </c>
      <c r="F55" s="25"/>
      <c r="G55" s="25">
        <f>E55+F55</f>
        <v>1</v>
      </c>
      <c r="H55" s="25">
        <v>1</v>
      </c>
      <c r="I55" s="25"/>
      <c r="J55" s="25">
        <f>H55+I55</f>
        <v>1</v>
      </c>
      <c r="K55" s="25"/>
      <c r="L55" s="25"/>
      <c r="M55" s="25"/>
    </row>
    <row r="56" spans="1:13" ht="31.5" customHeight="1" x14ac:dyDescent="0.25">
      <c r="A56" s="25"/>
      <c r="B56" s="38" t="s">
        <v>42</v>
      </c>
      <c r="C56" s="25" t="s">
        <v>28</v>
      </c>
      <c r="D56" s="25" t="s">
        <v>36</v>
      </c>
      <c r="E56" s="25">
        <v>2</v>
      </c>
      <c r="F56" s="25"/>
      <c r="G56" s="25">
        <f>E56+F56</f>
        <v>2</v>
      </c>
      <c r="H56" s="25">
        <v>2</v>
      </c>
      <c r="I56" s="25"/>
      <c r="J56" s="25">
        <f>H56+I56</f>
        <v>2</v>
      </c>
      <c r="K56" s="25"/>
      <c r="L56" s="25"/>
      <c r="M56" s="25"/>
    </row>
    <row r="57" spans="1:13" ht="50.25" customHeight="1" x14ac:dyDescent="0.25">
      <c r="A57" s="25"/>
      <c r="B57" s="37" t="s">
        <v>41</v>
      </c>
      <c r="C57" s="25" t="s">
        <v>28</v>
      </c>
      <c r="D57" s="25" t="s">
        <v>36</v>
      </c>
      <c r="E57" s="25">
        <f>E58+E59+E60+E61</f>
        <v>105</v>
      </c>
      <c r="F57" s="25"/>
      <c r="G57" s="25">
        <f>E57+F57</f>
        <v>105</v>
      </c>
      <c r="H57" s="25">
        <f>H58+H59+H60+H61</f>
        <v>105</v>
      </c>
      <c r="I57" s="25"/>
      <c r="J57" s="25">
        <f>H57+I57</f>
        <v>105</v>
      </c>
      <c r="K57" s="25"/>
      <c r="L57" s="25"/>
      <c r="M57" s="25"/>
    </row>
    <row r="58" spans="1:13" ht="31.5" x14ac:dyDescent="0.25">
      <c r="A58" s="25"/>
      <c r="B58" s="37" t="s">
        <v>40</v>
      </c>
      <c r="C58" s="25" t="s">
        <v>28</v>
      </c>
      <c r="D58" s="25" t="s">
        <v>36</v>
      </c>
      <c r="E58" s="25">
        <v>9.5</v>
      </c>
      <c r="F58" s="25"/>
      <c r="G58" s="25">
        <f>E58+F58</f>
        <v>9.5</v>
      </c>
      <c r="H58" s="25">
        <v>9.5</v>
      </c>
      <c r="I58" s="25"/>
      <c r="J58" s="25">
        <f>H58+I58</f>
        <v>9.5</v>
      </c>
      <c r="K58" s="25"/>
      <c r="L58" s="25"/>
      <c r="M58" s="25"/>
    </row>
    <row r="59" spans="1:13" ht="30" customHeight="1" x14ac:dyDescent="0.25">
      <c r="A59" s="25"/>
      <c r="B59" s="37" t="s">
        <v>39</v>
      </c>
      <c r="C59" s="25" t="s">
        <v>28</v>
      </c>
      <c r="D59" s="25" t="s">
        <v>36</v>
      </c>
      <c r="E59" s="25">
        <v>90.75</v>
      </c>
      <c r="F59" s="25"/>
      <c r="G59" s="25">
        <f>E59</f>
        <v>90.75</v>
      </c>
      <c r="H59" s="25">
        <v>90.75</v>
      </c>
      <c r="I59" s="25"/>
      <c r="J59" s="25">
        <f>H59</f>
        <v>90.75</v>
      </c>
      <c r="K59" s="25"/>
      <c r="L59" s="25"/>
      <c r="M59" s="25"/>
    </row>
    <row r="60" spans="1:13" ht="29.25" customHeight="1" x14ac:dyDescent="0.25">
      <c r="A60" s="25"/>
      <c r="B60" s="37" t="s">
        <v>38</v>
      </c>
      <c r="C60" s="25" t="s">
        <v>28</v>
      </c>
      <c r="D60" s="25" t="s">
        <v>36</v>
      </c>
      <c r="E60" s="25">
        <v>1.75</v>
      </c>
      <c r="F60" s="25"/>
      <c r="G60" s="25">
        <f>E60</f>
        <v>1.75</v>
      </c>
      <c r="H60" s="25">
        <v>1.75</v>
      </c>
      <c r="I60" s="25"/>
      <c r="J60" s="25">
        <f>H60</f>
        <v>1.75</v>
      </c>
      <c r="K60" s="25"/>
      <c r="L60" s="25"/>
      <c r="M60" s="25"/>
    </row>
    <row r="61" spans="1:13" ht="68.25" customHeight="1" x14ac:dyDescent="0.25">
      <c r="A61" s="25"/>
      <c r="B61" s="37" t="s">
        <v>37</v>
      </c>
      <c r="C61" s="25" t="s">
        <v>28</v>
      </c>
      <c r="D61" s="25" t="s">
        <v>36</v>
      </c>
      <c r="E61" s="25">
        <v>3</v>
      </c>
      <c r="F61" s="25"/>
      <c r="G61" s="25">
        <f>E61</f>
        <v>3</v>
      </c>
      <c r="H61" s="25">
        <v>3</v>
      </c>
      <c r="I61" s="25"/>
      <c r="J61" s="25">
        <f>H61</f>
        <v>3</v>
      </c>
      <c r="K61" s="25"/>
      <c r="L61" s="25"/>
      <c r="M61" s="25"/>
    </row>
    <row r="62" spans="1:13" ht="147" customHeight="1" x14ac:dyDescent="0.25">
      <c r="A62" s="25"/>
      <c r="B62" s="24" t="s">
        <v>35</v>
      </c>
      <c r="C62" s="23" t="s">
        <v>18</v>
      </c>
      <c r="D62" s="23" t="s">
        <v>34</v>
      </c>
      <c r="E62" s="25">
        <f>E32</f>
        <v>13283762</v>
      </c>
      <c r="F62" s="25"/>
      <c r="G62" s="25">
        <f>E62</f>
        <v>13283762</v>
      </c>
      <c r="H62" s="25">
        <f>H32</f>
        <v>13273371.35</v>
      </c>
      <c r="I62" s="25"/>
      <c r="J62" s="25">
        <f>H62</f>
        <v>13273371.35</v>
      </c>
      <c r="K62" s="25">
        <f>H62-E62</f>
        <v>-10390.650000000373</v>
      </c>
      <c r="L62" s="25"/>
      <c r="M62" s="25">
        <f>J62-G62</f>
        <v>-10390.650000000373</v>
      </c>
    </row>
    <row r="63" spans="1:13" ht="17.25" customHeight="1" x14ac:dyDescent="0.25">
      <c r="A63" s="36" t="s">
        <v>10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</row>
    <row r="64" spans="1:13" ht="33" customHeight="1" x14ac:dyDescent="0.25">
      <c r="A64" s="20" t="s">
        <v>33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8"/>
    </row>
    <row r="65" spans="1:18" ht="22.5" customHeight="1" x14ac:dyDescent="0.25">
      <c r="A65" s="28">
        <v>2</v>
      </c>
      <c r="B65" s="28" t="s">
        <v>32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8" ht="117.75" customHeight="1" x14ac:dyDescent="0.25">
      <c r="A66" s="25"/>
      <c r="B66" s="33" t="s">
        <v>31</v>
      </c>
      <c r="C66" s="23" t="s">
        <v>28</v>
      </c>
      <c r="D66" s="23" t="s">
        <v>26</v>
      </c>
      <c r="E66" s="25">
        <f>90</f>
        <v>90</v>
      </c>
      <c r="F66" s="25">
        <f>18</f>
        <v>18</v>
      </c>
      <c r="G66" s="25">
        <f>E66+F66</f>
        <v>108</v>
      </c>
      <c r="H66" s="25">
        <v>90</v>
      </c>
      <c r="I66" s="25">
        <f>18</f>
        <v>18</v>
      </c>
      <c r="J66" s="25">
        <f>H66+I66</f>
        <v>108</v>
      </c>
      <c r="K66" s="25">
        <f>H66-E66</f>
        <v>0</v>
      </c>
      <c r="L66" s="25">
        <f>I66-F66</f>
        <v>0</v>
      </c>
      <c r="M66" s="25">
        <f>J66-G66</f>
        <v>0</v>
      </c>
    </row>
    <row r="67" spans="1:18" ht="114.75" customHeight="1" x14ac:dyDescent="0.25">
      <c r="A67" s="25"/>
      <c r="B67" s="33" t="s">
        <v>30</v>
      </c>
      <c r="C67" s="23" t="s">
        <v>28</v>
      </c>
      <c r="D67" s="23" t="s">
        <v>26</v>
      </c>
      <c r="E67" s="25">
        <f>45</f>
        <v>45</v>
      </c>
      <c r="F67" s="25">
        <f>9</f>
        <v>9</v>
      </c>
      <c r="G67" s="25">
        <f>E67+F67</f>
        <v>54</v>
      </c>
      <c r="H67" s="25">
        <v>45</v>
      </c>
      <c r="I67" s="25">
        <v>9</v>
      </c>
      <c r="J67" s="25">
        <f>H67+I67</f>
        <v>54</v>
      </c>
      <c r="K67" s="25">
        <f>H67-E67</f>
        <v>0</v>
      </c>
      <c r="L67" s="25">
        <f>I67-F67</f>
        <v>0</v>
      </c>
      <c r="M67" s="25">
        <f>J67-G67</f>
        <v>0</v>
      </c>
    </row>
    <row r="68" spans="1:18" ht="110.25" customHeight="1" x14ac:dyDescent="0.25">
      <c r="A68" s="25"/>
      <c r="B68" s="33" t="s">
        <v>29</v>
      </c>
      <c r="C68" s="23" t="s">
        <v>28</v>
      </c>
      <c r="D68" s="23" t="s">
        <v>26</v>
      </c>
      <c r="E68" s="25"/>
      <c r="F68" s="25">
        <v>3000</v>
      </c>
      <c r="G68" s="25">
        <f>E68+F68</f>
        <v>3000</v>
      </c>
      <c r="H68" s="25"/>
      <c r="I68" s="25">
        <f>3000</f>
        <v>3000</v>
      </c>
      <c r="J68" s="25">
        <f>H68+I68</f>
        <v>3000</v>
      </c>
      <c r="K68" s="25"/>
      <c r="L68" s="25">
        <f>I68-F68</f>
        <v>0</v>
      </c>
      <c r="M68" s="25">
        <f>J68-G68</f>
        <v>0</v>
      </c>
    </row>
    <row r="69" spans="1:18" ht="134.25" customHeight="1" x14ac:dyDescent="0.25">
      <c r="A69" s="25"/>
      <c r="B69" s="33" t="s">
        <v>27</v>
      </c>
      <c r="C69" s="23" t="s">
        <v>24</v>
      </c>
      <c r="D69" s="23" t="s">
        <v>26</v>
      </c>
      <c r="E69" s="25"/>
      <c r="F69" s="25">
        <v>3000</v>
      </c>
      <c r="G69" s="25">
        <f>E69+F69</f>
        <v>3000</v>
      </c>
      <c r="H69" s="25"/>
      <c r="I69" s="25">
        <f>3000</f>
        <v>3000</v>
      </c>
      <c r="J69" s="25">
        <f>H69+I69</f>
        <v>3000</v>
      </c>
      <c r="K69" s="25"/>
      <c r="L69" s="25">
        <f>I69-F69</f>
        <v>0</v>
      </c>
      <c r="M69" s="25">
        <f>J69-G69</f>
        <v>0</v>
      </c>
    </row>
    <row r="70" spans="1:18" ht="220.5" x14ac:dyDescent="0.25">
      <c r="A70" s="25"/>
      <c r="B70" s="33" t="s">
        <v>25</v>
      </c>
      <c r="C70" s="23" t="s">
        <v>24</v>
      </c>
      <c r="D70" s="23" t="s">
        <v>23</v>
      </c>
      <c r="E70" s="25">
        <v>20</v>
      </c>
      <c r="F70" s="25"/>
      <c r="G70" s="25">
        <f>E70+F70</f>
        <v>20</v>
      </c>
      <c r="H70" s="25">
        <v>20</v>
      </c>
      <c r="I70" s="25"/>
      <c r="J70" s="25">
        <f>H70+I70</f>
        <v>20</v>
      </c>
      <c r="K70" s="25">
        <f>H70-E70</f>
        <v>0</v>
      </c>
      <c r="L70" s="25"/>
      <c r="M70" s="25">
        <f>K70</f>
        <v>0</v>
      </c>
    </row>
    <row r="71" spans="1:18" ht="24" customHeight="1" x14ac:dyDescent="0.25">
      <c r="A71" s="36" t="s">
        <v>10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</row>
    <row r="72" spans="1:18" ht="31.5" x14ac:dyDescent="0.25">
      <c r="A72" s="28">
        <v>3</v>
      </c>
      <c r="B72" s="28" t="s">
        <v>22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8" ht="110.25" x14ac:dyDescent="0.25">
      <c r="A73" s="28"/>
      <c r="B73" s="33" t="s">
        <v>21</v>
      </c>
      <c r="C73" s="25" t="s">
        <v>18</v>
      </c>
      <c r="D73" s="25" t="s">
        <v>11</v>
      </c>
      <c r="E73" s="35">
        <v>2087</v>
      </c>
      <c r="F73" s="30"/>
      <c r="G73" s="30">
        <f>E73</f>
        <v>2087</v>
      </c>
      <c r="H73" s="35">
        <v>2087</v>
      </c>
      <c r="I73" s="30"/>
      <c r="J73" s="30">
        <f>H73</f>
        <v>2087</v>
      </c>
      <c r="K73" s="30">
        <f>H73-E73</f>
        <v>0</v>
      </c>
      <c r="L73" s="30"/>
      <c r="M73" s="30">
        <f>K73</f>
        <v>0</v>
      </c>
    </row>
    <row r="74" spans="1:18" ht="167.25" customHeight="1" x14ac:dyDescent="0.25">
      <c r="A74" s="25"/>
      <c r="B74" s="33" t="s">
        <v>20</v>
      </c>
      <c r="C74" s="25" t="s">
        <v>18</v>
      </c>
      <c r="D74" s="25" t="s">
        <v>11</v>
      </c>
      <c r="E74" s="34"/>
      <c r="F74" s="32">
        <v>23</v>
      </c>
      <c r="G74" s="29">
        <f>F74</f>
        <v>23</v>
      </c>
      <c r="H74" s="29"/>
      <c r="I74" s="29">
        <v>23</v>
      </c>
      <c r="J74" s="29">
        <f>I74</f>
        <v>23</v>
      </c>
      <c r="K74" s="29"/>
      <c r="L74" s="29">
        <f>I74-F74</f>
        <v>0</v>
      </c>
      <c r="M74" s="29">
        <f>L74</f>
        <v>0</v>
      </c>
    </row>
    <row r="75" spans="1:18" ht="173.25" x14ac:dyDescent="0.25">
      <c r="A75" s="25"/>
      <c r="B75" s="33" t="s">
        <v>19</v>
      </c>
      <c r="C75" s="25" t="s">
        <v>18</v>
      </c>
      <c r="D75" s="25" t="s">
        <v>11</v>
      </c>
      <c r="E75" s="25"/>
      <c r="F75" s="32">
        <v>20</v>
      </c>
      <c r="G75" s="29">
        <f>F75</f>
        <v>20</v>
      </c>
      <c r="H75" s="31"/>
      <c r="I75" s="29">
        <v>20</v>
      </c>
      <c r="J75" s="29">
        <f>I75</f>
        <v>20</v>
      </c>
      <c r="K75" s="30"/>
      <c r="L75" s="29">
        <f>I75-F75</f>
        <v>0</v>
      </c>
      <c r="M75" s="29">
        <f>L75</f>
        <v>0</v>
      </c>
    </row>
    <row r="76" spans="1:18" ht="15.75" customHeight="1" x14ac:dyDescent="0.25">
      <c r="A76" s="17" t="s">
        <v>10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5"/>
    </row>
    <row r="77" spans="1:18" x14ac:dyDescent="0.25">
      <c r="A77" s="28">
        <v>4</v>
      </c>
      <c r="B77" s="28" t="s">
        <v>17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P77" s="26"/>
      <c r="Q77" s="26"/>
      <c r="R77" s="26"/>
    </row>
    <row r="78" spans="1:18" ht="259.5" customHeight="1" x14ac:dyDescent="0.25">
      <c r="A78" s="28"/>
      <c r="B78" s="27" t="s">
        <v>16</v>
      </c>
      <c r="C78" s="23" t="s">
        <v>12</v>
      </c>
      <c r="D78" s="23" t="s">
        <v>11</v>
      </c>
      <c r="E78" s="22">
        <v>100</v>
      </c>
      <c r="F78" s="22">
        <v>105.9</v>
      </c>
      <c r="G78" s="22">
        <v>100.9</v>
      </c>
      <c r="H78" s="21">
        <v>100</v>
      </c>
      <c r="I78" s="21">
        <v>105.9</v>
      </c>
      <c r="J78" s="21">
        <v>100.9</v>
      </c>
      <c r="K78" s="21">
        <f>H78-E78</f>
        <v>0</v>
      </c>
      <c r="L78" s="21">
        <f>I78-F78</f>
        <v>0</v>
      </c>
      <c r="M78" s="21">
        <f>J78-G78</f>
        <v>0</v>
      </c>
      <c r="P78" s="26"/>
      <c r="Q78" s="26"/>
      <c r="R78" s="26"/>
    </row>
    <row r="79" spans="1:18" ht="186.75" customHeight="1" x14ac:dyDescent="0.25">
      <c r="A79" s="25"/>
      <c r="B79" s="27" t="s">
        <v>15</v>
      </c>
      <c r="C79" s="23" t="s">
        <v>12</v>
      </c>
      <c r="D79" s="23" t="s">
        <v>11</v>
      </c>
      <c r="E79" s="22">
        <v>100</v>
      </c>
      <c r="F79" s="22">
        <v>112.5</v>
      </c>
      <c r="G79" s="22">
        <v>101.9</v>
      </c>
      <c r="H79" s="21">
        <v>100</v>
      </c>
      <c r="I79" s="21">
        <v>112.5</v>
      </c>
      <c r="J79" s="21">
        <v>101.9</v>
      </c>
      <c r="K79" s="21">
        <f>H79-E79</f>
        <v>0</v>
      </c>
      <c r="L79" s="21">
        <f>I79-F79</f>
        <v>0</v>
      </c>
      <c r="M79" s="21">
        <f>J79-G79</f>
        <v>0</v>
      </c>
      <c r="P79" s="26"/>
      <c r="Q79" s="26"/>
      <c r="R79" s="26"/>
    </row>
    <row r="80" spans="1:18" ht="256.5" customHeight="1" x14ac:dyDescent="0.25">
      <c r="A80" s="25"/>
      <c r="B80" s="24" t="s">
        <v>14</v>
      </c>
      <c r="C80" s="23" t="s">
        <v>12</v>
      </c>
      <c r="D80" s="23" t="s">
        <v>11</v>
      </c>
      <c r="E80" s="21"/>
      <c r="F80" s="22">
        <v>175</v>
      </c>
      <c r="G80" s="21">
        <f>F80</f>
        <v>175</v>
      </c>
      <c r="H80" s="21"/>
      <c r="I80" s="21">
        <v>190.1</v>
      </c>
      <c r="J80" s="21">
        <f>I80</f>
        <v>190.1</v>
      </c>
      <c r="K80" s="21"/>
      <c r="L80" s="21">
        <f>I80-F80</f>
        <v>15.099999999999994</v>
      </c>
      <c r="M80" s="21">
        <f>J80-G80</f>
        <v>15.099999999999994</v>
      </c>
      <c r="P80" s="26"/>
      <c r="Q80" s="26"/>
      <c r="R80" s="26"/>
    </row>
    <row r="81" spans="1:13" ht="252" customHeight="1" x14ac:dyDescent="0.25">
      <c r="A81" s="25"/>
      <c r="B81" s="24" t="s">
        <v>13</v>
      </c>
      <c r="C81" s="23" t="s">
        <v>12</v>
      </c>
      <c r="D81" s="23" t="s">
        <v>11</v>
      </c>
      <c r="E81" s="21"/>
      <c r="F81" s="22">
        <v>400</v>
      </c>
      <c r="G81" s="21">
        <f>F81</f>
        <v>400</v>
      </c>
      <c r="H81" s="21"/>
      <c r="I81" s="21">
        <v>788.6</v>
      </c>
      <c r="J81" s="21">
        <f>I81</f>
        <v>788.6</v>
      </c>
      <c r="K81" s="21"/>
      <c r="L81" s="21">
        <f>I81-F81</f>
        <v>388.6</v>
      </c>
      <c r="M81" s="21">
        <f>J81-G81</f>
        <v>388.6</v>
      </c>
    </row>
    <row r="82" spans="1:13" ht="15.75" customHeight="1" x14ac:dyDescent="0.25">
      <c r="A82" s="17" t="s">
        <v>10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5"/>
    </row>
    <row r="83" spans="1:13" ht="21" customHeight="1" x14ac:dyDescent="0.25">
      <c r="A83" s="20" t="s">
        <v>9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8"/>
    </row>
    <row r="84" spans="1:13" ht="33" customHeight="1" x14ac:dyDescent="0.25">
      <c r="A84" s="17" t="s">
        <v>8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5"/>
    </row>
    <row r="85" spans="1:13" x14ac:dyDescent="0.25">
      <c r="A85" s="14"/>
    </row>
    <row r="86" spans="1:13" ht="19.5" customHeight="1" x14ac:dyDescent="0.25">
      <c r="A86" s="13" t="s">
        <v>7</v>
      </c>
      <c r="B86" s="13"/>
      <c r="C86" s="13"/>
      <c r="D86" s="13"/>
    </row>
    <row r="87" spans="1:13" ht="22.5" customHeight="1" x14ac:dyDescent="0.25">
      <c r="A87" s="12" t="s">
        <v>6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ht="19.5" customHeight="1" x14ac:dyDescent="0.25">
      <c r="A88" s="11" t="s">
        <v>5</v>
      </c>
      <c r="B88" s="11"/>
      <c r="C88" s="11"/>
      <c r="D88" s="11"/>
    </row>
    <row r="89" spans="1:13" ht="19.5" customHeight="1" x14ac:dyDescent="0.25">
      <c r="A89" s="11"/>
      <c r="B89" s="11"/>
      <c r="C89" s="11"/>
      <c r="D89" s="11"/>
    </row>
    <row r="90" spans="1:13" s="2" customFormat="1" ht="31.5" customHeight="1" x14ac:dyDescent="0.25">
      <c r="A90" s="8" t="s">
        <v>4</v>
      </c>
      <c r="B90" s="8"/>
      <c r="C90" s="8"/>
      <c r="D90" s="8"/>
      <c r="E90" s="8"/>
      <c r="G90" s="6"/>
      <c r="H90" s="6"/>
      <c r="J90" s="5" t="s">
        <v>3</v>
      </c>
      <c r="K90" s="5"/>
      <c r="L90" s="5"/>
      <c r="M90" s="5"/>
    </row>
    <row r="91" spans="1:13" s="2" customFormat="1" ht="15.75" customHeight="1" x14ac:dyDescent="0.25">
      <c r="A91" s="10"/>
      <c r="B91" s="4"/>
      <c r="C91" s="4"/>
      <c r="D91" s="4"/>
      <c r="E91" s="4"/>
      <c r="J91" s="9" t="s">
        <v>0</v>
      </c>
      <c r="K91" s="9"/>
      <c r="L91" s="9"/>
      <c r="M91" s="9"/>
    </row>
    <row r="92" spans="1:13" s="2" customFormat="1" ht="43.5" customHeight="1" x14ac:dyDescent="0.25">
      <c r="A92" s="8" t="s">
        <v>2</v>
      </c>
      <c r="B92" s="7"/>
      <c r="C92" s="7"/>
      <c r="D92" s="7"/>
      <c r="E92" s="7"/>
      <c r="G92" s="6"/>
      <c r="H92" s="6"/>
      <c r="J92" s="5" t="s">
        <v>1</v>
      </c>
      <c r="K92" s="5"/>
      <c r="L92" s="5"/>
      <c r="M92" s="5"/>
    </row>
    <row r="93" spans="1:13" s="2" customFormat="1" ht="15.75" customHeight="1" x14ac:dyDescent="0.25">
      <c r="A93" s="4"/>
      <c r="B93" s="4"/>
      <c r="C93" s="4"/>
      <c r="D93" s="4"/>
      <c r="E93" s="4"/>
      <c r="J93" s="3" t="s">
        <v>0</v>
      </c>
      <c r="K93" s="3"/>
      <c r="L93" s="3"/>
      <c r="M93" s="3"/>
    </row>
  </sheetData>
  <mergeCells count="66">
    <mergeCell ref="A92:E92"/>
    <mergeCell ref="A64:M64"/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9:M19"/>
    <mergeCell ref="B23:M23"/>
    <mergeCell ref="B24:M24"/>
    <mergeCell ref="A29:A30"/>
    <mergeCell ref="B29:D30"/>
    <mergeCell ref="E29:G29"/>
    <mergeCell ref="H29:J29"/>
    <mergeCell ref="K29:M29"/>
    <mergeCell ref="R29:T29"/>
    <mergeCell ref="U29:W29"/>
    <mergeCell ref="X29:Z29"/>
    <mergeCell ref="B31:D31"/>
    <mergeCell ref="B32:D32"/>
    <mergeCell ref="B33:D33"/>
    <mergeCell ref="B34:D34"/>
    <mergeCell ref="B35:D35"/>
    <mergeCell ref="A36:M36"/>
    <mergeCell ref="A37:M37"/>
    <mergeCell ref="A39:M39"/>
    <mergeCell ref="A42:A43"/>
    <mergeCell ref="B42:D43"/>
    <mergeCell ref="E42:G42"/>
    <mergeCell ref="H42:J42"/>
    <mergeCell ref="K42:M42"/>
    <mergeCell ref="B44:D44"/>
    <mergeCell ref="B45:D45"/>
    <mergeCell ref="A50:A51"/>
    <mergeCell ref="B50:B51"/>
    <mergeCell ref="C50:C51"/>
    <mergeCell ref="D50:D51"/>
    <mergeCell ref="A90:E90"/>
    <mergeCell ref="G90:H90"/>
    <mergeCell ref="J90:M90"/>
    <mergeCell ref="E50:G50"/>
    <mergeCell ref="H50:J50"/>
    <mergeCell ref="K50:M50"/>
    <mergeCell ref="A63:M63"/>
    <mergeCell ref="A71:M71"/>
    <mergeCell ref="A87:M87"/>
    <mergeCell ref="A40:B40"/>
    <mergeCell ref="A83:M83"/>
    <mergeCell ref="J91:M91"/>
    <mergeCell ref="G92:H92"/>
    <mergeCell ref="J92:M92"/>
    <mergeCell ref="J93:M93"/>
    <mergeCell ref="B46:D46"/>
    <mergeCell ref="A76:M76"/>
    <mergeCell ref="A82:M82"/>
    <mergeCell ref="A84:M84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1014081</vt:lpstr>
      <vt:lpstr>'1014081'!Область_друку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2020-02-17T12:22:55Z</dcterms:created>
  <dcterms:modified xsi:type="dcterms:W3CDTF">2020-02-17T12:23:17Z</dcterms:modified>
</cp:coreProperties>
</file>