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6011" sheetId="1" r:id="rId1"/>
  </sheets>
  <definedNames>
    <definedName name="_xlnm.Print_Area" localSheetId="0">'1216011'!$A$1:$Z$136</definedName>
  </definedNames>
  <calcPr calcId="152511"/>
</workbook>
</file>

<file path=xl/calcChain.xml><?xml version="1.0" encoding="utf-8"?>
<calcChain xmlns="http://schemas.openxmlformats.org/spreadsheetml/2006/main">
  <c r="U117" i="1" l="1"/>
  <c r="W117" i="1"/>
  <c r="O120" i="1"/>
  <c r="O57" i="1"/>
  <c r="O56" i="1"/>
  <c r="S56" i="1" s="1"/>
  <c r="V100" i="1"/>
  <c r="Q100" i="1"/>
  <c r="S100" i="1" s="1"/>
  <c r="V103" i="1"/>
  <c r="V102" i="1"/>
  <c r="W102" i="1" s="1"/>
  <c r="V101" i="1"/>
  <c r="W101" i="1" s="1"/>
  <c r="U67" i="1"/>
  <c r="O45" i="1"/>
  <c r="V86" i="1"/>
  <c r="Q46" i="1"/>
  <c r="S46" i="1" s="1"/>
  <c r="O47" i="1"/>
  <c r="S47" i="1" s="1"/>
  <c r="O68" i="1"/>
  <c r="O67" i="1" s="1"/>
  <c r="K46" i="1"/>
  <c r="L46" i="1" s="1"/>
  <c r="I47" i="1"/>
  <c r="L47" i="1" s="1"/>
  <c r="O117" i="1"/>
  <c r="S117" i="1" s="1"/>
  <c r="I57" i="1"/>
  <c r="O81" i="1"/>
  <c r="S81" i="1" s="1"/>
  <c r="W100" i="1"/>
  <c r="J58" i="1"/>
  <c r="K58" i="1"/>
  <c r="L57" i="1"/>
  <c r="Q103" i="1"/>
  <c r="S103" i="1"/>
  <c r="Q102" i="1"/>
  <c r="S102" i="1"/>
  <c r="Q101" i="1"/>
  <c r="S101" i="1"/>
  <c r="Y95" i="1"/>
  <c r="Z95" i="1" s="1"/>
  <c r="Y96" i="1"/>
  <c r="Z96" i="1" s="1"/>
  <c r="Y97" i="1"/>
  <c r="Z97" i="1" s="1"/>
  <c r="Y98" i="1"/>
  <c r="Z98" i="1" s="1"/>
  <c r="W95" i="1"/>
  <c r="W96" i="1"/>
  <c r="W97" i="1"/>
  <c r="W98" i="1"/>
  <c r="V94" i="1"/>
  <c r="W94" i="1" s="1"/>
  <c r="S95" i="1"/>
  <c r="S96" i="1"/>
  <c r="S97" i="1"/>
  <c r="S98" i="1"/>
  <c r="Q94" i="1"/>
  <c r="S94" i="1"/>
  <c r="W88" i="1"/>
  <c r="W89" i="1"/>
  <c r="W90" i="1"/>
  <c r="W91" i="1"/>
  <c r="Y88" i="1"/>
  <c r="Z88" i="1"/>
  <c r="Y89" i="1"/>
  <c r="Z89" i="1"/>
  <c r="Y90" i="1"/>
  <c r="Z90" i="1"/>
  <c r="Y91" i="1"/>
  <c r="Z91" i="1"/>
  <c r="V87" i="1"/>
  <c r="W87" i="1"/>
  <c r="Q87" i="1"/>
  <c r="S87" i="1"/>
  <c r="S88" i="1"/>
  <c r="S89" i="1"/>
  <c r="S90" i="1"/>
  <c r="S91" i="1"/>
  <c r="X75" i="1"/>
  <c r="Z75" i="1"/>
  <c r="U82" i="1"/>
  <c r="W82" i="1"/>
  <c r="U81" i="1"/>
  <c r="X81" i="1"/>
  <c r="Z81" i="1" s="1"/>
  <c r="O82" i="1"/>
  <c r="S82" i="1" s="1"/>
  <c r="U78" i="1"/>
  <c r="U77" i="1"/>
  <c r="W77" i="1"/>
  <c r="O78" i="1"/>
  <c r="S78" i="1"/>
  <c r="W75" i="1"/>
  <c r="S75" i="1"/>
  <c r="X69" i="1"/>
  <c r="Z69" i="1"/>
  <c r="X70" i="1"/>
  <c r="Z70" i="1"/>
  <c r="X71" i="1"/>
  <c r="Z71" i="1"/>
  <c r="W69" i="1"/>
  <c r="W70" i="1"/>
  <c r="W71" i="1"/>
  <c r="S69" i="1"/>
  <c r="S70" i="1"/>
  <c r="S71" i="1"/>
  <c r="K48" i="1"/>
  <c r="U57" i="1"/>
  <c r="S74" i="1"/>
  <c r="S86" i="1"/>
  <c r="W86" i="1"/>
  <c r="S110" i="1"/>
  <c r="W110" i="1"/>
  <c r="S111" i="1"/>
  <c r="W111" i="1"/>
  <c r="S114" i="1"/>
  <c r="W114" i="1"/>
  <c r="S120" i="1"/>
  <c r="U120" i="1"/>
  <c r="W120" i="1"/>
  <c r="X74" i="1"/>
  <c r="Z74" i="1" s="1"/>
  <c r="W74" i="1"/>
  <c r="Y86" i="1"/>
  <c r="Z86" i="1"/>
  <c r="W68" i="1"/>
  <c r="X110" i="1"/>
  <c r="Z110" i="1" s="1"/>
  <c r="Y101" i="1"/>
  <c r="Z101" i="1" s="1"/>
  <c r="Y103" i="1"/>
  <c r="Z103" i="1" s="1"/>
  <c r="W103" i="1"/>
  <c r="Y102" i="1"/>
  <c r="Z102" i="1" s="1"/>
  <c r="X114" i="1"/>
  <c r="Z114" i="1" s="1"/>
  <c r="X111" i="1"/>
  <c r="Z111" i="1" s="1"/>
  <c r="X78" i="1"/>
  <c r="Z78" i="1" s="1"/>
  <c r="X82" i="1"/>
  <c r="Z82" i="1" s="1"/>
  <c r="W78" i="1"/>
  <c r="Y94" i="1"/>
  <c r="Z94" i="1" s="1"/>
  <c r="V107" i="1"/>
  <c r="W107" i="1" s="1"/>
  <c r="X117" i="1"/>
  <c r="Z117" i="1" s="1"/>
  <c r="O58" i="1"/>
  <c r="S58" i="1" s="1"/>
  <c r="V57" i="1"/>
  <c r="W57" i="1"/>
  <c r="Q107" i="1"/>
  <c r="S107" i="1" s="1"/>
  <c r="Y87" i="1"/>
  <c r="Z87" i="1" s="1"/>
  <c r="W67" i="1"/>
  <c r="V46" i="1"/>
  <c r="V48" i="1" s="1"/>
  <c r="V56" i="1" s="1"/>
  <c r="V58" i="1" s="1"/>
  <c r="S57" i="1"/>
  <c r="X120" i="1"/>
  <c r="Z120" i="1"/>
  <c r="W81" i="1"/>
  <c r="S45" i="1"/>
  <c r="S48" i="1" s="1"/>
  <c r="O48" i="1"/>
  <c r="Q58" i="1"/>
  <c r="S67" i="1" l="1"/>
  <c r="X67" i="1"/>
  <c r="Z67" i="1" s="1"/>
  <c r="I45" i="1"/>
  <c r="I56" i="1"/>
  <c r="U45" i="1"/>
  <c r="W46" i="1"/>
  <c r="Y107" i="1"/>
  <c r="Z107" i="1" s="1"/>
  <c r="Q48" i="1"/>
  <c r="S68" i="1"/>
  <c r="Y100" i="1"/>
  <c r="Z100" i="1" s="1"/>
  <c r="X68" i="1"/>
  <c r="Z68" i="1" s="1"/>
  <c r="U47" i="1"/>
  <c r="W47" i="1" s="1"/>
  <c r="O77" i="1"/>
  <c r="L56" i="1" l="1"/>
  <c r="L58" i="1" s="1"/>
  <c r="I58" i="1"/>
  <c r="U56" i="1"/>
  <c r="S77" i="1"/>
  <c r="X77" i="1"/>
  <c r="Z77" i="1" s="1"/>
  <c r="W45" i="1"/>
  <c r="W48" i="1" s="1"/>
  <c r="U48" i="1"/>
  <c r="L45" i="1"/>
  <c r="L48" i="1" s="1"/>
  <c r="I48" i="1"/>
  <c r="U58" i="1" l="1"/>
  <c r="W58" i="1" s="1"/>
  <c r="W56" i="1"/>
</calcChain>
</file>

<file path=xl/sharedStrings.xml><?xml version="1.0" encoding="utf-8"?>
<sst xmlns="http://schemas.openxmlformats.org/spreadsheetml/2006/main" count="240" uniqueCount="132">
  <si>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</si>
  <si>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</si>
  <si>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</si>
  <si>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</si>
  <si>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</si>
  <si>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</si>
  <si>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</si>
  <si>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</si>
  <si>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</si>
  <si>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</si>
  <si>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</si>
  <si>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</si>
  <si>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</si>
  <si>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</si>
  <si>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</si>
  <si>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</si>
  <si>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</si>
  <si>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</si>
  <si>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</si>
  <si>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</si>
  <si>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</si>
  <si>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</si>
  <si>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</si>
  <si>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</si>
  <si>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грн.</t>
  </si>
  <si>
    <t>Капітальний ремонт житлового фонду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</si>
  <si>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</si>
  <si>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</si>
  <si>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тис.грн.</t>
  </si>
  <si>
    <t>од.</t>
  </si>
  <si>
    <t>%</t>
  </si>
  <si>
    <t>рішення сесії міської ради</t>
  </si>
  <si>
    <t>розрахунково</t>
  </si>
  <si>
    <t>кількість об'єктів (пандусів біля будинків), що необхідно встановити</t>
  </si>
  <si>
    <t>кількість об'єктів (пандусів біля будинків), що планується встановити</t>
  </si>
  <si>
    <t xml:space="preserve">середня вартість встановлення одного пандусу </t>
  </si>
  <si>
    <t>список інвалідів-візочників</t>
  </si>
  <si>
    <t>затрат</t>
  </si>
  <si>
    <t>продукту</t>
  </si>
  <si>
    <t>ефективності</t>
  </si>
  <si>
    <t>якості</t>
  </si>
  <si>
    <t xml:space="preserve">питома вага кількості об'єктів житлового фонду (будинків), на яких необхідно провести капітальний ремонт, до кількості об'єктів (будинків), що заплановано відремонтувати </t>
  </si>
  <si>
    <t>перспективний план роботи  відділу з експлуатації та ремону житлового фонду</t>
  </si>
  <si>
    <t>титульний список</t>
  </si>
  <si>
    <t>Пояснення: фактичне використання коштів, зменшення обсягів виконаних робіт</t>
  </si>
  <si>
    <t>від 29 грудня 2018 року № 1209)</t>
  </si>
  <si>
    <t>ЗВІТ</t>
  </si>
  <si>
    <t>про виконання паспорта бюджетної програми</t>
  </si>
  <si>
    <t>місцевого бюджету на 01.01.2020 року</t>
  </si>
  <si>
    <t>0610</t>
  </si>
  <si>
    <t xml:space="preserve"> Експлуатація та технічне обслуговування житлового фонду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</si>
  <si>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</si>
  <si>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</si>
  <si>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</si>
  <si>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</si>
  <si>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</si>
  <si>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</si>
  <si>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</si>
  <si>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</si>
  <si>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</si>
  <si>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 xml:space="preserve">Забезпечення надійної та безперебійної експлуатації житлового фонду, підвищення експлуатаційних </t>
  </si>
  <si>
    <t xml:space="preserve">властивостей житлового фонду і утримання його у належному стані, забезпечення його </t>
  </si>
  <si>
    <t>надійності та безпечної експлуатації, покращення умов проживання мешканців міста</t>
  </si>
  <si>
    <t xml:space="preserve">Проведення поточного ремонту житлового фонду </t>
  </si>
  <si>
    <t>Проведення поточного ремонту житлового фонду на умовах співфінансування</t>
  </si>
  <si>
    <t>обсяг видатків, в т.ч.:</t>
  </si>
  <si>
    <t>обсяг видатків на встановлення пандусів в під’їздах житлових будинків</t>
  </si>
  <si>
    <t xml:space="preserve">обсяг видатків на виконання робіт з поточного ремонту залізобетонних конструкцій в житловому будинку </t>
  </si>
  <si>
    <t xml:space="preserve">кількість житлових будинків в яких необхідно здійснити поточний ремонт залізобетонних конструкцій </t>
  </si>
  <si>
    <t>рішення виконавчого комітету</t>
  </si>
  <si>
    <t xml:space="preserve">кількість житлових будинків в яких планується здійснити поточний ремонт залізобетонних конструкцій </t>
  </si>
  <si>
    <t>витрати на проведення поточного ремонту залізобетонних конструкцій в 1 будинку</t>
  </si>
  <si>
    <t xml:space="preserve">питомага вага кількості пандусів, що заплановано встановити до кількості, які необхідно встановити </t>
  </si>
  <si>
    <t>питома вага кількості будинків, що заплановано відремонтувати до кількості в яких необхідно здійснити поточний ремонт</t>
  </si>
  <si>
    <t xml:space="preserve">Завдання 1. Проведення поточного ремонту житлового фонду </t>
  </si>
  <si>
    <t>гривень</t>
  </si>
  <si>
    <t xml:space="preserve">Програма співфінансування робіт з капітального ремонту багатоквартирних житлових будинків міста Хмельницького на 2017-2022 роки, Програма популяризації та ефективного впровадження програм у сфері житлово-комунального господарства на 2019 – 2023 роки, Програма співфінансування робіт з ремонту багатоквартирних житлових будинків м. Хмельницького на 2019 – 2023 роки </t>
  </si>
  <si>
    <t>Завдання 2. Капітальний ремонт житлового фонду</t>
  </si>
  <si>
    <t>кількість об'єктів  житлового фонду (будинків), що потребують капітального ремонту, в т.ч.:</t>
  </si>
  <si>
    <t>кількість житлових будинків, в яких необхідно виконати роботи з укріплення стін натяжними та металевими зв'язками</t>
  </si>
  <si>
    <t>кількість житлових будинків, в яких необхідно виконати роботи з  капітального ремонту балконів</t>
  </si>
  <si>
    <t>кількість житлових будинків, в яких необхідно виконати роботи з  капітального ремонту покрівель, заміни вікон, вхідних дверей (співфінансування)</t>
  </si>
  <si>
    <t>кількість гуртожитків, в яких необхідно виконати роботи з відновлення пожежної сигналізації</t>
  </si>
  <si>
    <t xml:space="preserve">кількість об'єктів  житлового фонду (будинків), що планується відремонтувати першочергово, в т.ч.: </t>
  </si>
  <si>
    <t>кількість житлових будинків, в яких планується виконати роботи з укріплення стін натяжними та металевими зв'язками</t>
  </si>
  <si>
    <t>кількість житлових будинків, в яких планується виконати роботи з  капітального ремонту балконів</t>
  </si>
  <si>
    <t>кількість житлових будинків, в яких планується виконати роботи з  капітального ремонту покрівель, заміни вікон, вхідних дверей  (співфінансування)</t>
  </si>
  <si>
    <t>кількість гуртожитків, в яких планується виконати роботи з відновлення пожежної сигналізації</t>
  </si>
  <si>
    <t>середні витрати на виконання робіт з укріплення стін натяжними та металевими зв'язками в 1 житловому будинку</t>
  </si>
  <si>
    <t>середні витрати на виконання робіт з капітального ремонту балконів в 1 житловому будинку</t>
  </si>
  <si>
    <t>середні витрати на виконання робіт з капітального ремонту покрівель, заміна вікон, вхідних дверей (співфінансування) в 1 житловому будинку</t>
  </si>
  <si>
    <t>середні витрати на виконання робіт з відновлення пожежної сигналізації в 1 гуртожитку</t>
  </si>
  <si>
    <t xml:space="preserve">кількість об’єктів житлового фонду (житлових будинків), в яких необхідно виконати роботи з поточного ремонту на умовах співфінансування </t>
  </si>
  <si>
    <t>кількість об’єктів житлового фонду (житлових будинків), в яких планується виконати роботи з поточного ремонту на умовах співфінансування</t>
  </si>
  <si>
    <t xml:space="preserve"> </t>
  </si>
  <si>
    <t>Завдання 3.  Проведення поточного ремонту житлового фонду на умовах співфінансування</t>
  </si>
  <si>
    <t xml:space="preserve">середні витрати на виконання робіт з поточного ремонту житлового фонду на умовах співфінансування в 1 житловому будинку </t>
  </si>
  <si>
    <t>питома вага кількості об’єктів житлового фонду (житлових будинків), в яких планується виконати роботи з поточного ремонту на умовах співфінансування до кількості об’єктів житлового фонду (житлових будинків), в яких необхідно виконати роботи з поточного ремонту на умовах співфінансування</t>
  </si>
  <si>
    <t>Касові видатки (надані кредити з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</si>
  <si>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</si>
  <si>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8.</t>
  </si>
  <si>
    <t xml:space="preserve">Результативні показники бюджетної програми та аналіз їх виконання </t>
  </si>
  <si>
    <t xml:space="preserve">9. </t>
  </si>
  <si>
    <t>Показники</t>
  </si>
  <si>
    <t>Одиниця виміру</t>
  </si>
  <si>
    <t xml:space="preserve">Джерело інформації 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</si>
  <si>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</si>
  <si>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</si>
  <si>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</si>
  <si>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</si>
  <si>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</si>
  <si>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</si>
  <si>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</si>
  <si>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Фактичні результативні показники, досягнуті за рахунок касових видатків (наданих кредитів з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</si>
  <si>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</si>
  <si>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</si>
  <si>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Завдання 3. Проведення поточного ремонту житлового фонду на умовах співфінансування</t>
  </si>
  <si>
    <t>Пояснення: п.1 співвласники будинків не надали підтверджуючі документи про сплату своєї частки робіт з поточного ремонту житлового фонду на умовах співфінансування</t>
  </si>
  <si>
    <t>Заступник начальника управління житлово-комунального</t>
  </si>
  <si>
    <t>управління житлово-комунального господарства</t>
  </si>
  <si>
    <t>Н. Вітковська</t>
  </si>
  <si>
    <t>Виконання бюджетної програми становить 86,6 % до затверджених призначень в 2019 р.</t>
  </si>
  <si>
    <t xml:space="preserve">Пояснення: п.1,2 економія коштів відповідно до актів виконих робіт (наданих послуг),  п.4 відповідно до наявних кошторисних призначень та враховуючи вартість робіт, можливо було встановити 1 пандус </t>
  </si>
  <si>
    <t>Пояснення: середня вартість робіт змінилася за рахунок економії коштів</t>
  </si>
  <si>
    <t xml:space="preserve">Пояснення: заплановані роботи виконані в межах кошторисних призначень </t>
  </si>
  <si>
    <t xml:space="preserve">Пояснення: п.1 використання коштів в неповному обсязі повязано з тим, що: 1. підрядною організацією виконані роботи з утеплення будинку (співфінансування) та не вчасно подані документи про їх виконання, що призвело до недоосвоєння коштів; 2. інші види робіт виконані в повному обсязі, виникла економія коштів   </t>
  </si>
  <si>
    <r>
      <t>Пояснення:</t>
    </r>
    <r>
      <rPr>
        <sz val="11"/>
        <rFont val="Times New Roman"/>
        <family val="1"/>
        <charset val="204"/>
      </rPr>
      <t xml:space="preserve"> п. 1,4 зміни в середніх витратах пов'язані з економією коштів </t>
    </r>
  </si>
  <si>
    <t>п. 3 зміни в середніх витратах пов'язані з тим, що підрядною організацією виконані роботи з утеплення будинку (співфінансування) та не вчасно подані документи про виконання робіт, що призвело до недоосвоєння коштів</t>
  </si>
  <si>
    <t>Пояснення: п.1, 2 співвласники будинків не надали підтверджуючі документи про сплату своєї частки робіт з поточного ремонту житлового фонду на умовах співфінансування</t>
  </si>
  <si>
    <t>Пояснення: п.1 середні витрати змінилися, тому що роботи, які не профінансовані мали більшу вартість з розрахунку на 1 об'єкт</t>
  </si>
  <si>
    <t>Аналіз стану виконання результативних показників: 1) результативні показники по завданню 1 виконані в повному обсязі, виникла економія коштів; 2) недовиконання показників затрат по завданню 2 пов'язане  з тим, що підрядною організацією роботи виконані та не вчасно подані документи про їх виконання; 3) недовиконання показників по завданню 3 тому, що співвласники будинків не надали підтверджуючі документи про сплату своєї частки робіт з поточного ремонту житлового фонду на умовах співфінансування.</t>
  </si>
  <si>
    <t>(найменування відповідального виконавця)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</si>
</sst>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242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1" fillId="0" borderId="0" xfId="0" applyFont="1"/>
    <xf numFmtId="0" fontId="11" fillId="0" borderId="1" xfId="0" applyFont="1" applyBorder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2" xfId="0" applyFont="1" applyBorder="1" applyAlignment="1">
      <alignment vertical="center" wrapText="1"/>
    </xf>
    <xf numFmtId="0" fontId="11" fillId="0" borderId="2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2" fillId="0" borderId="0" xfId="0" applyFont="1"/>
    <xf numFmtId="0" fontId="11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/>
    <xf numFmtId="4" fontId="1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5" xfId="2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2" applyFont="1" applyBorder="1" applyAlignment="1">
      <alignment vertical="center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4" fontId="11" fillId="0" borderId="2" xfId="0" applyNumberFormat="1" applyFont="1" applyBorder="1" applyAlignment="1">
      <alignment wrapText="1"/>
    </xf>
    <xf numFmtId="0" fontId="10" fillId="0" borderId="1" xfId="0" applyFont="1" applyBorder="1"/>
    <xf numFmtId="2" fontId="11" fillId="0" borderId="2" xfId="0" applyNumberFormat="1" applyFont="1" applyBorder="1"/>
    <xf numFmtId="2" fontId="9" fillId="0" borderId="5" xfId="0" applyNumberFormat="1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7" fillId="0" borderId="0" xfId="0" applyFont="1"/>
    <xf numFmtId="0" fontId="2" fillId="0" borderId="0" xfId="2" applyFont="1" applyBorder="1" applyAlignment="1">
      <alignment vertical="center" wrapText="1"/>
    </xf>
    <xf numFmtId="0" fontId="2" fillId="0" borderId="0" xfId="3" applyFont="1" applyBorder="1"/>
    <xf numFmtId="0" fontId="10" fillId="0" borderId="0" xfId="0" applyFont="1" applyBorder="1"/>
    <xf numFmtId="0" fontId="2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3" xfId="0" applyFont="1" applyBorder="1"/>
    <xf numFmtId="4" fontId="11" fillId="0" borderId="0" xfId="0" applyNumberFormat="1" applyFont="1"/>
    <xf numFmtId="0" fontId="7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11" fillId="0" borderId="0" xfId="0" applyFont="1" applyAlignment="1">
      <alignment horizontal="center"/>
    </xf>
    <xf numFmtId="0" fontId="2" fillId="0" borderId="0" xfId="1" applyFont="1" applyAlignment="1"/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1" xfId="3" applyFont="1" applyBorder="1"/>
    <xf numFmtId="0" fontId="10" fillId="0" borderId="1" xfId="0" applyFont="1" applyBorder="1" applyAlignment="1"/>
    <xf numFmtId="0" fontId="9" fillId="0" borderId="8" xfId="3" applyFont="1" applyBorder="1" applyAlignment="1">
      <alignment vertical="top"/>
    </xf>
    <xf numFmtId="49" fontId="2" fillId="0" borderId="0" xfId="0" applyNumberFormat="1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11" fillId="2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4" fontId="9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2" applyFont="1" applyBorder="1" applyAlignment="1">
      <alignment vertical="top" wrapText="1"/>
    </xf>
    <xf numFmtId="0" fontId="9" fillId="0" borderId="4" xfId="2" applyFont="1" applyBorder="1" applyAlignment="1">
      <alignment vertical="top" wrapText="1"/>
    </xf>
    <xf numFmtId="0" fontId="9" fillId="0" borderId="5" xfId="2" applyFont="1" applyBorder="1" applyAlignment="1">
      <alignment vertical="top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6" fillId="0" borderId="3" xfId="2" applyFont="1" applyBorder="1" applyAlignment="1">
      <alignment horizontal="left" vertical="top" wrapText="1"/>
    </xf>
    <xf numFmtId="0" fontId="16" fillId="0" borderId="4" xfId="2" applyFont="1" applyBorder="1" applyAlignment="1">
      <alignment horizontal="left" vertical="top" wrapText="1"/>
    </xf>
    <xf numFmtId="0" fontId="16" fillId="0" borderId="5" xfId="2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4" fontId="11" fillId="0" borderId="4" xfId="0" applyNumberFormat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4" xfId="0" applyFill="1" applyBorder="1"/>
    <xf numFmtId="0" fontId="0" fillId="0" borderId="5" xfId="0" applyFill="1" applyBorder="1"/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2" fontId="14" fillId="0" borderId="3" xfId="0" applyNumberFormat="1" applyFont="1" applyBorder="1" applyAlignment="1">
      <alignment vertical="center" wrapText="1"/>
    </xf>
    <xf numFmtId="2" fontId="14" fillId="0" borderId="4" xfId="0" applyNumberFormat="1" applyFont="1" applyBorder="1" applyAlignment="1">
      <alignment vertical="center" wrapText="1"/>
    </xf>
    <xf numFmtId="2" fontId="14" fillId="0" borderId="5" xfId="0" applyNumberFormat="1" applyFont="1" applyBorder="1" applyAlignment="1">
      <alignment vertical="center" wrapText="1"/>
    </xf>
    <xf numFmtId="0" fontId="2" fillId="0" borderId="1" xfId="3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8" xfId="3" applyFont="1" applyBorder="1" applyAlignment="1">
      <alignment horizontal="center" vertical="top" wrapText="1"/>
    </xf>
    <xf numFmtId="0" fontId="9" fillId="0" borderId="2" xfId="2" applyFont="1" applyFill="1" applyBorder="1" applyAlignment="1">
      <alignment vertic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2" fillId="0" borderId="1" xfId="3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9" fillId="0" borderId="3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0" fontId="17" fillId="0" borderId="2" xfId="0" applyFont="1" applyBorder="1" applyAlignment="1">
      <alignment wrapText="1"/>
    </xf>
    <xf numFmtId="0" fontId="4" fillId="0" borderId="0" xfId="3" applyFont="1" applyBorder="1" applyAlignment="1">
      <alignment horizontal="center" vertical="top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tabSelected="1" zoomScaleNormal="100" zoomScaleSheetLayoutView="100" workbookViewId="0">
      <selection activeCell="R124" sqref="R124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8.7109375" style="4" customWidth="1"/>
    <col min="4" max="4" width="9.140625" style="4"/>
    <col min="5" max="5" width="7.140625" style="4" customWidth="1"/>
    <col min="6" max="8" width="7.140625" style="4" hidden="1" customWidth="1"/>
    <col min="9" max="9" width="12.5703125" style="4" customWidth="1"/>
    <col min="10" max="10" width="12.7109375" style="4" hidden="1" customWidth="1"/>
    <col min="11" max="11" width="13.7109375" style="4" customWidth="1"/>
    <col min="12" max="12" width="12.5703125" style="4" customWidth="1"/>
    <col min="13" max="14" width="12.7109375" style="4" hidden="1" customWidth="1"/>
    <col min="15" max="15" width="5.85546875" style="4" customWidth="1"/>
    <col min="16" max="16" width="9.140625" style="4"/>
    <col min="17" max="17" width="8" style="4" customWidth="1"/>
    <col min="18" max="18" width="6.85546875" style="4" customWidth="1"/>
    <col min="19" max="19" width="9.140625" style="4"/>
    <col min="20" max="20" width="6.140625" style="4" customWidth="1"/>
    <col min="21" max="21" width="15" style="4" customWidth="1"/>
    <col min="22" max="22" width="13.5703125" style="4" customWidth="1"/>
    <col min="23" max="23" width="14.140625" style="4" customWidth="1"/>
    <col min="24" max="24" width="10.85546875" style="4" customWidth="1"/>
    <col min="25" max="25" width="12" style="4" customWidth="1"/>
    <col min="26" max="26" width="12.140625" style="4" customWidth="1"/>
    <col min="27" max="16384" width="9.140625" style="4"/>
  </cols>
  <sheetData>
    <row r="1" spans="1:29" x14ac:dyDescent="0.25">
      <c r="S1" s="1" t="s">
        <v>7</v>
      </c>
    </row>
    <row r="2" spans="1:29" x14ac:dyDescent="0.25">
      <c r="S2" s="1" t="s">
        <v>4</v>
      </c>
    </row>
    <row r="3" spans="1:29" x14ac:dyDescent="0.25">
      <c r="S3" s="1" t="s">
        <v>5</v>
      </c>
    </row>
    <row r="4" spans="1:29" x14ac:dyDescent="0.25">
      <c r="S4" s="2" t="s">
        <v>6</v>
      </c>
    </row>
    <row r="5" spans="1:29" x14ac:dyDescent="0.25">
      <c r="S5" s="2" t="s">
        <v>45</v>
      </c>
    </row>
    <row r="8" spans="1:29" x14ac:dyDescent="0.25">
      <c r="L8" s="51"/>
      <c r="M8" s="51"/>
      <c r="N8" s="51"/>
      <c r="O8" s="52" t="s">
        <v>46</v>
      </c>
      <c r="Q8" s="51"/>
      <c r="R8" s="51"/>
    </row>
    <row r="9" spans="1:29" ht="15" customHeight="1" x14ac:dyDescent="0.25">
      <c r="K9" s="136" t="s">
        <v>47</v>
      </c>
      <c r="L9" s="136"/>
      <c r="M9" s="136"/>
      <c r="N9" s="136"/>
      <c r="O9" s="136"/>
      <c r="P9" s="136"/>
      <c r="Q9" s="136"/>
      <c r="R9" s="136"/>
      <c r="S9" s="136"/>
    </row>
    <row r="10" spans="1:29" ht="15.75" x14ac:dyDescent="0.25">
      <c r="I10" s="50"/>
      <c r="J10" s="50"/>
      <c r="K10" s="50"/>
      <c r="L10" s="50" t="s">
        <v>48</v>
      </c>
      <c r="M10" s="50"/>
      <c r="N10" s="50"/>
      <c r="O10" s="50"/>
      <c r="P10" s="50"/>
      <c r="Q10" s="50"/>
      <c r="R10" s="50"/>
    </row>
    <row r="11" spans="1:29" ht="15.75" x14ac:dyDescent="0.25">
      <c r="I11" s="50"/>
      <c r="J11" s="50"/>
      <c r="K11" s="50"/>
      <c r="L11" s="50"/>
      <c r="M11" s="50"/>
      <c r="N11" s="50"/>
      <c r="O11" s="50"/>
      <c r="P11" s="50"/>
      <c r="Q11" s="50"/>
    </row>
    <row r="14" spans="1:29" ht="19.5" customHeight="1" x14ac:dyDescent="0.25">
      <c r="A14" s="79" t="s">
        <v>0</v>
      </c>
      <c r="B14" s="225">
        <v>1200000</v>
      </c>
      <c r="C14" s="225"/>
      <c r="I14" s="225" t="s">
        <v>1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X14" s="235" t="s">
        <v>108</v>
      </c>
      <c r="Y14" s="235"/>
      <c r="Z14" s="86"/>
      <c r="AC14" s="9"/>
    </row>
    <row r="15" spans="1:29" ht="53.25" customHeight="1" x14ac:dyDescent="0.25">
      <c r="A15" s="79"/>
      <c r="B15" s="227" t="s">
        <v>107</v>
      </c>
      <c r="C15" s="227"/>
      <c r="I15" s="231" t="s">
        <v>114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X15" s="234" t="s">
        <v>109</v>
      </c>
      <c r="Y15" s="234"/>
      <c r="Z15" s="87"/>
      <c r="AC15" s="90"/>
    </row>
    <row r="16" spans="1:29" x14ac:dyDescent="0.25">
      <c r="A16" s="79"/>
      <c r="B16" s="6"/>
    </row>
    <row r="17" spans="1:28" ht="18" customHeight="1" x14ac:dyDescent="0.25">
      <c r="A17" s="79" t="s">
        <v>2</v>
      </c>
      <c r="B17" s="236">
        <v>1210000</v>
      </c>
      <c r="C17" s="236"/>
      <c r="I17" s="225" t="s">
        <v>1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X17" s="235" t="s">
        <v>108</v>
      </c>
      <c r="Y17" s="235"/>
    </row>
    <row r="18" spans="1:28" ht="54" customHeight="1" x14ac:dyDescent="0.25">
      <c r="A18" s="79"/>
      <c r="B18" s="227" t="s">
        <v>107</v>
      </c>
      <c r="C18" s="227"/>
      <c r="I18" s="229" t="s">
        <v>131</v>
      </c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X18" s="234" t="s">
        <v>109</v>
      </c>
      <c r="Y18" s="234"/>
    </row>
    <row r="19" spans="1:28" x14ac:dyDescent="0.25">
      <c r="A19" s="79"/>
      <c r="B19" s="6"/>
    </row>
    <row r="20" spans="1:28" ht="17.25" customHeight="1" x14ac:dyDescent="0.25">
      <c r="A20" s="79" t="s">
        <v>3</v>
      </c>
      <c r="B20" s="236">
        <v>1216011</v>
      </c>
      <c r="C20" s="236"/>
      <c r="E20" s="226">
        <v>6011</v>
      </c>
      <c r="F20" s="226"/>
      <c r="G20" s="226"/>
      <c r="H20" s="226"/>
      <c r="I20" s="226"/>
      <c r="J20" s="84"/>
      <c r="L20" s="233" t="s">
        <v>49</v>
      </c>
      <c r="M20" s="233"/>
      <c r="N20" s="233"/>
      <c r="O20" s="233"/>
      <c r="Q20" s="84" t="s">
        <v>50</v>
      </c>
      <c r="R20" s="84"/>
      <c r="S20" s="84"/>
      <c r="T20" s="84"/>
      <c r="U20" s="5"/>
      <c r="V20" s="5"/>
      <c r="X20" s="226">
        <v>22201100000</v>
      </c>
      <c r="Y20" s="226"/>
      <c r="Z20" s="88"/>
    </row>
    <row r="21" spans="1:28" ht="66" customHeight="1" x14ac:dyDescent="0.25">
      <c r="A21" s="79"/>
      <c r="B21" s="227" t="s">
        <v>107</v>
      </c>
      <c r="C21" s="227"/>
      <c r="E21" s="241" t="s">
        <v>111</v>
      </c>
      <c r="F21" s="241"/>
      <c r="G21" s="241"/>
      <c r="H21" s="241"/>
      <c r="I21" s="241"/>
      <c r="J21" s="85"/>
      <c r="L21" s="241" t="s">
        <v>112</v>
      </c>
      <c r="M21" s="241"/>
      <c r="N21" s="241"/>
      <c r="O21" s="241"/>
      <c r="Q21" s="227" t="s">
        <v>115</v>
      </c>
      <c r="R21" s="227"/>
      <c r="S21" s="227"/>
      <c r="T21" s="227"/>
      <c r="U21" s="227"/>
      <c r="V21" s="227"/>
      <c r="X21" s="234" t="s">
        <v>110</v>
      </c>
      <c r="Y21" s="234"/>
      <c r="Z21" s="87"/>
    </row>
    <row r="22" spans="1:28" x14ac:dyDescent="0.25">
      <c r="A22" s="79"/>
    </row>
    <row r="23" spans="1:28" ht="15.75" x14ac:dyDescent="0.25">
      <c r="A23" s="82" t="s">
        <v>51</v>
      </c>
      <c r="B23" s="137" t="s">
        <v>52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57"/>
      <c r="S23" s="57"/>
      <c r="T23" s="57"/>
      <c r="U23" s="57"/>
    </row>
    <row r="24" spans="1:28" ht="15.7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8" ht="18" customHeight="1" x14ac:dyDescent="0.25">
      <c r="A25" s="55"/>
      <c r="B25" s="58" t="s">
        <v>16</v>
      </c>
      <c r="C25" s="138" t="s">
        <v>53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0"/>
    </row>
    <row r="26" spans="1:28" ht="18" customHeight="1" x14ac:dyDescent="0.25">
      <c r="A26" s="55"/>
      <c r="B26" s="58">
        <v>1</v>
      </c>
      <c r="C26" s="113" t="s">
        <v>59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65"/>
    </row>
    <row r="27" spans="1:28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8" ht="15.75" x14ac:dyDescent="0.25">
      <c r="A28" s="59" t="s">
        <v>54</v>
      </c>
      <c r="B28" s="60" t="s">
        <v>55</v>
      </c>
      <c r="C28" s="60"/>
      <c r="D28" s="60"/>
      <c r="E28" s="66" t="s">
        <v>60</v>
      </c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8" ht="15.75" x14ac:dyDescent="0.25">
      <c r="A29" s="59"/>
      <c r="B29" s="60"/>
      <c r="C29" s="60"/>
      <c r="D29" s="60"/>
      <c r="E29" s="14" t="s">
        <v>61</v>
      </c>
      <c r="F29" s="66"/>
      <c r="G29" s="66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AB29" s="66"/>
    </row>
    <row r="30" spans="1:28" ht="15.75" x14ac:dyDescent="0.25">
      <c r="A30" s="59"/>
      <c r="B30" s="60"/>
      <c r="C30" s="60"/>
      <c r="D30" s="60"/>
      <c r="E30" s="68" t="s">
        <v>62</v>
      </c>
      <c r="F30" s="83"/>
      <c r="G30" s="83"/>
      <c r="H30" s="83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AB30" s="66"/>
    </row>
    <row r="31" spans="1:28" ht="10.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8" ht="15.75" x14ac:dyDescent="0.25">
      <c r="A32" s="59" t="s">
        <v>14</v>
      </c>
      <c r="B32" s="3" t="s">
        <v>56</v>
      </c>
      <c r="C32" s="6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2"/>
      <c r="T32" s="62"/>
      <c r="U32" s="62"/>
    </row>
    <row r="33" spans="1:25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9"/>
    </row>
    <row r="34" spans="1:25" ht="18" customHeight="1" x14ac:dyDescent="0.25">
      <c r="A34" s="63"/>
      <c r="B34" s="58" t="s">
        <v>16</v>
      </c>
      <c r="C34" s="122" t="s">
        <v>57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</row>
    <row r="35" spans="1:25" ht="18" customHeight="1" x14ac:dyDescent="0.25">
      <c r="A35" s="63"/>
      <c r="B35" s="58">
        <v>1</v>
      </c>
      <c r="C35" s="123" t="s">
        <v>74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</row>
    <row r="36" spans="1:25" ht="18" customHeight="1" x14ac:dyDescent="0.25">
      <c r="A36" s="63"/>
      <c r="B36" s="58">
        <v>2</v>
      </c>
      <c r="C36" s="123" t="s">
        <v>77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</row>
    <row r="37" spans="1:25" ht="18" customHeight="1" x14ac:dyDescent="0.25">
      <c r="A37" s="55"/>
      <c r="B37" s="58">
        <v>3</v>
      </c>
      <c r="C37" s="105" t="s">
        <v>116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7"/>
    </row>
    <row r="38" spans="1:25" ht="13.5" customHeight="1" x14ac:dyDescent="0.25">
      <c r="A38" s="55"/>
      <c r="B38" s="55"/>
      <c r="C38" s="6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3"/>
    </row>
    <row r="39" spans="1:25" ht="19.5" customHeight="1" x14ac:dyDescent="0.25">
      <c r="A39" s="95" t="s">
        <v>17</v>
      </c>
      <c r="B39" s="64" t="s">
        <v>58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3"/>
      <c r="Y39" s="7"/>
    </row>
    <row r="40" spans="1:25" ht="6" customHeight="1" x14ac:dyDescent="0.25">
      <c r="A40" s="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9"/>
    </row>
    <row r="41" spans="1:25" ht="15.75" x14ac:dyDescent="0.25">
      <c r="B41" s="3"/>
      <c r="W41" s="55" t="s">
        <v>75</v>
      </c>
    </row>
    <row r="42" spans="1:25" ht="31.5" customHeight="1" x14ac:dyDescent="0.25">
      <c r="A42" s="202" t="s">
        <v>16</v>
      </c>
      <c r="B42" s="192" t="s">
        <v>13</v>
      </c>
      <c r="C42" s="193"/>
      <c r="D42" s="193"/>
      <c r="E42" s="194"/>
      <c r="F42" s="42"/>
      <c r="G42" s="42"/>
      <c r="H42" s="42"/>
      <c r="I42" s="114" t="s">
        <v>11</v>
      </c>
      <c r="J42" s="114"/>
      <c r="K42" s="114"/>
      <c r="L42" s="114"/>
      <c r="M42" s="8"/>
      <c r="N42" s="8"/>
      <c r="O42" s="104" t="s">
        <v>98</v>
      </c>
      <c r="P42" s="114"/>
      <c r="Q42" s="114"/>
      <c r="R42" s="114"/>
      <c r="S42" s="114"/>
      <c r="T42" s="114"/>
      <c r="U42" s="104" t="s">
        <v>12</v>
      </c>
      <c r="V42" s="114"/>
      <c r="W42" s="114"/>
      <c r="X42" s="9"/>
    </row>
    <row r="43" spans="1:25" ht="30" x14ac:dyDescent="0.25">
      <c r="A43" s="203"/>
      <c r="B43" s="195"/>
      <c r="C43" s="196"/>
      <c r="D43" s="196"/>
      <c r="E43" s="197"/>
      <c r="F43" s="43"/>
      <c r="G43" s="43"/>
      <c r="H43" s="43"/>
      <c r="I43" s="8" t="s">
        <v>8</v>
      </c>
      <c r="J43" s="8"/>
      <c r="K43" s="8" t="s">
        <v>9</v>
      </c>
      <c r="L43" s="8" t="s">
        <v>10</v>
      </c>
      <c r="M43" s="8"/>
      <c r="N43" s="8"/>
      <c r="O43" s="114" t="s">
        <v>8</v>
      </c>
      <c r="P43" s="114"/>
      <c r="Q43" s="111" t="s">
        <v>9</v>
      </c>
      <c r="R43" s="112"/>
      <c r="S43" s="114" t="s">
        <v>10</v>
      </c>
      <c r="T43" s="114"/>
      <c r="U43" s="10" t="s">
        <v>8</v>
      </c>
      <c r="V43" s="8" t="s">
        <v>9</v>
      </c>
      <c r="W43" s="8" t="s">
        <v>10</v>
      </c>
      <c r="X43" s="9"/>
    </row>
    <row r="44" spans="1:25" x14ac:dyDescent="0.25">
      <c r="A44" s="22">
        <v>1</v>
      </c>
      <c r="B44" s="114">
        <v>2</v>
      </c>
      <c r="C44" s="114"/>
      <c r="D44" s="114"/>
      <c r="E44" s="114"/>
      <c r="F44" s="8"/>
      <c r="G44" s="8"/>
      <c r="H44" s="8"/>
      <c r="I44" s="8">
        <v>3</v>
      </c>
      <c r="J44" s="8"/>
      <c r="K44" s="8">
        <v>4</v>
      </c>
      <c r="L44" s="8">
        <v>5</v>
      </c>
      <c r="M44" s="8"/>
      <c r="N44" s="8"/>
      <c r="O44" s="114">
        <v>6</v>
      </c>
      <c r="P44" s="114"/>
      <c r="Q44" s="111">
        <v>7</v>
      </c>
      <c r="R44" s="112"/>
      <c r="S44" s="111">
        <v>8</v>
      </c>
      <c r="T44" s="112"/>
      <c r="U44" s="8">
        <v>9</v>
      </c>
      <c r="V44" s="8">
        <v>10</v>
      </c>
      <c r="W44" s="8">
        <v>11</v>
      </c>
      <c r="X44" s="12"/>
    </row>
    <row r="45" spans="1:25" ht="36" customHeight="1" x14ac:dyDescent="0.25">
      <c r="A45" s="22">
        <v>1</v>
      </c>
      <c r="B45" s="113" t="s">
        <v>63</v>
      </c>
      <c r="C45" s="113"/>
      <c r="D45" s="113"/>
      <c r="E45" s="113"/>
      <c r="F45" s="40"/>
      <c r="G45" s="40"/>
      <c r="H45" s="40"/>
      <c r="I45" s="17">
        <f>O67</f>
        <v>71400</v>
      </c>
      <c r="J45" s="17"/>
      <c r="K45" s="17"/>
      <c r="L45" s="17">
        <f>I45+K45</f>
        <v>71400</v>
      </c>
      <c r="M45" s="17"/>
      <c r="N45" s="17"/>
      <c r="O45" s="125">
        <f>U67</f>
        <v>70240.87</v>
      </c>
      <c r="P45" s="125"/>
      <c r="Q45" s="125"/>
      <c r="R45" s="125"/>
      <c r="S45" s="125">
        <f>O45+Q45</f>
        <v>70240.87</v>
      </c>
      <c r="T45" s="125"/>
      <c r="U45" s="17">
        <f>O45-I45</f>
        <v>-1159.1300000000047</v>
      </c>
      <c r="V45" s="17"/>
      <c r="W45" s="17">
        <f>U45+V45</f>
        <v>-1159.1300000000047</v>
      </c>
      <c r="X45" s="9"/>
    </row>
    <row r="46" spans="1:25" ht="21.75" customHeight="1" x14ac:dyDescent="0.25">
      <c r="A46" s="22">
        <v>2</v>
      </c>
      <c r="B46" s="113" t="s">
        <v>25</v>
      </c>
      <c r="C46" s="113"/>
      <c r="D46" s="113"/>
      <c r="E46" s="113"/>
      <c r="F46" s="40"/>
      <c r="G46" s="40"/>
      <c r="H46" s="40"/>
      <c r="I46" s="17"/>
      <c r="J46" s="17"/>
      <c r="K46" s="17">
        <f>Q86</f>
        <v>3860000</v>
      </c>
      <c r="L46" s="17">
        <f>I46+K46</f>
        <v>3860000</v>
      </c>
      <c r="M46" s="17"/>
      <c r="N46" s="17"/>
      <c r="O46" s="125"/>
      <c r="P46" s="125"/>
      <c r="Q46" s="125">
        <f>V86</f>
        <v>3551294.61</v>
      </c>
      <c r="R46" s="125"/>
      <c r="S46" s="125">
        <f>O46+Q46</f>
        <v>3551294.61</v>
      </c>
      <c r="T46" s="125"/>
      <c r="U46" s="17"/>
      <c r="V46" s="17">
        <f>Q46-K46</f>
        <v>-308705.39000000013</v>
      </c>
      <c r="W46" s="17">
        <f>U46+V46</f>
        <v>-308705.39000000013</v>
      </c>
      <c r="X46" s="9"/>
    </row>
    <row r="47" spans="1:25" ht="51" customHeight="1" x14ac:dyDescent="0.25">
      <c r="A47" s="22">
        <v>3</v>
      </c>
      <c r="B47" s="113" t="s">
        <v>64</v>
      </c>
      <c r="C47" s="113"/>
      <c r="D47" s="113"/>
      <c r="E47" s="113"/>
      <c r="F47" s="40"/>
      <c r="G47" s="40"/>
      <c r="H47" s="40"/>
      <c r="I47" s="17">
        <f>O110</f>
        <v>1976200</v>
      </c>
      <c r="J47" s="17"/>
      <c r="K47" s="17"/>
      <c r="L47" s="17">
        <f>I47+K47</f>
        <v>1976200</v>
      </c>
      <c r="M47" s="17"/>
      <c r="N47" s="17"/>
      <c r="O47" s="125">
        <f>U110</f>
        <v>1496425.88</v>
      </c>
      <c r="P47" s="125"/>
      <c r="Q47" s="125"/>
      <c r="R47" s="125"/>
      <c r="S47" s="125">
        <f>O47+Q47</f>
        <v>1496425.88</v>
      </c>
      <c r="T47" s="125"/>
      <c r="U47" s="17">
        <f>O47-I47</f>
        <v>-479774.12000000011</v>
      </c>
      <c r="V47" s="17"/>
      <c r="W47" s="17">
        <f>U47+V47</f>
        <v>-479774.12000000011</v>
      </c>
      <c r="X47" s="9"/>
    </row>
    <row r="48" spans="1:25" ht="18" customHeight="1" x14ac:dyDescent="0.25">
      <c r="A48" s="11"/>
      <c r="B48" s="204" t="s">
        <v>15</v>
      </c>
      <c r="C48" s="205"/>
      <c r="D48" s="205"/>
      <c r="E48" s="206"/>
      <c r="F48" s="41"/>
      <c r="G48" s="41"/>
      <c r="H48" s="41"/>
      <c r="I48" s="17">
        <f>SUM(I45:I47)</f>
        <v>2047600</v>
      </c>
      <c r="J48" s="17"/>
      <c r="K48" s="17">
        <f>SUM(K45:K47)</f>
        <v>3860000</v>
      </c>
      <c r="L48" s="17">
        <f>SUM(L45:L47)</f>
        <v>5907600</v>
      </c>
      <c r="M48" s="17"/>
      <c r="N48" s="17"/>
      <c r="O48" s="125">
        <f>SUM(O45:P47)</f>
        <v>1566666.75</v>
      </c>
      <c r="P48" s="125"/>
      <c r="Q48" s="125">
        <f>SUM(Q45:R47)</f>
        <v>3551294.61</v>
      </c>
      <c r="R48" s="125"/>
      <c r="S48" s="125">
        <f>SUM(S45:T47)</f>
        <v>5117961.3599999994</v>
      </c>
      <c r="T48" s="125"/>
      <c r="U48" s="17">
        <f>SUM(U45:U47)</f>
        <v>-480933.25000000012</v>
      </c>
      <c r="V48" s="17">
        <f>SUM(V45:V47)</f>
        <v>-308705.39000000013</v>
      </c>
      <c r="W48" s="17">
        <f>SUM(W45:W47)</f>
        <v>-789638.64000000025</v>
      </c>
    </row>
    <row r="49" spans="1:26" ht="18" customHeight="1" x14ac:dyDescent="0.25">
      <c r="A49" s="11"/>
      <c r="B49" s="199" t="s">
        <v>44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1"/>
    </row>
    <row r="50" spans="1:26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6" ht="15.75" x14ac:dyDescent="0.25">
      <c r="A51" s="95" t="s">
        <v>100</v>
      </c>
      <c r="B51" s="3" t="s">
        <v>99</v>
      </c>
    </row>
    <row r="52" spans="1:26" ht="15.75" x14ac:dyDescent="0.25">
      <c r="B52" s="3"/>
      <c r="W52" s="55" t="s">
        <v>75</v>
      </c>
    </row>
    <row r="53" spans="1:26" ht="30.75" customHeight="1" x14ac:dyDescent="0.25">
      <c r="A53" s="202" t="s">
        <v>16</v>
      </c>
      <c r="B53" s="114" t="s">
        <v>18</v>
      </c>
      <c r="C53" s="114"/>
      <c r="D53" s="114"/>
      <c r="E53" s="114"/>
      <c r="F53" s="8"/>
      <c r="G53" s="8"/>
      <c r="H53" s="8"/>
      <c r="I53" s="114" t="s">
        <v>11</v>
      </c>
      <c r="J53" s="114"/>
      <c r="K53" s="114"/>
      <c r="L53" s="114"/>
      <c r="M53" s="8"/>
      <c r="N53" s="8"/>
      <c r="O53" s="104" t="s">
        <v>98</v>
      </c>
      <c r="P53" s="114"/>
      <c r="Q53" s="114"/>
      <c r="R53" s="114"/>
      <c r="S53" s="114"/>
      <c r="T53" s="114"/>
      <c r="U53" s="114" t="s">
        <v>12</v>
      </c>
      <c r="V53" s="114"/>
      <c r="W53" s="114"/>
    </row>
    <row r="54" spans="1:26" ht="33" customHeight="1" x14ac:dyDescent="0.25">
      <c r="A54" s="203"/>
      <c r="B54" s="114"/>
      <c r="C54" s="114"/>
      <c r="D54" s="114"/>
      <c r="E54" s="114"/>
      <c r="F54" s="8"/>
      <c r="G54" s="8"/>
      <c r="H54" s="8"/>
      <c r="I54" s="8" t="s">
        <v>8</v>
      </c>
      <c r="J54" s="8"/>
      <c r="K54" s="8" t="s">
        <v>9</v>
      </c>
      <c r="L54" s="8" t="s">
        <v>10</v>
      </c>
      <c r="M54" s="8"/>
      <c r="N54" s="8"/>
      <c r="O54" s="114" t="s">
        <v>8</v>
      </c>
      <c r="P54" s="114"/>
      <c r="Q54" s="111" t="s">
        <v>9</v>
      </c>
      <c r="R54" s="112"/>
      <c r="S54" s="114" t="s">
        <v>10</v>
      </c>
      <c r="T54" s="114"/>
      <c r="U54" s="8" t="s">
        <v>8</v>
      </c>
      <c r="V54" s="8" t="s">
        <v>9</v>
      </c>
      <c r="W54" s="8" t="s">
        <v>10</v>
      </c>
    </row>
    <row r="55" spans="1:26" ht="18" customHeight="1" x14ac:dyDescent="0.25">
      <c r="A55" s="22">
        <v>1</v>
      </c>
      <c r="B55" s="114">
        <v>2</v>
      </c>
      <c r="C55" s="114"/>
      <c r="D55" s="114"/>
      <c r="E55" s="114"/>
      <c r="F55" s="8"/>
      <c r="G55" s="8"/>
      <c r="H55" s="8"/>
      <c r="I55" s="8">
        <v>3</v>
      </c>
      <c r="J55" s="8"/>
      <c r="K55" s="8">
        <v>4</v>
      </c>
      <c r="L55" s="8">
        <v>5</v>
      </c>
      <c r="M55" s="8"/>
      <c r="N55" s="8"/>
      <c r="O55" s="114">
        <v>6</v>
      </c>
      <c r="P55" s="114"/>
      <c r="Q55" s="111">
        <v>7</v>
      </c>
      <c r="R55" s="112"/>
      <c r="S55" s="111">
        <v>8</v>
      </c>
      <c r="T55" s="112"/>
      <c r="U55" s="8">
        <v>9</v>
      </c>
      <c r="V55" s="8">
        <v>10</v>
      </c>
      <c r="W55" s="8">
        <v>11</v>
      </c>
    </row>
    <row r="56" spans="1:26" ht="64.5" customHeight="1" x14ac:dyDescent="0.25">
      <c r="A56" s="11"/>
      <c r="B56" s="198" t="s">
        <v>26</v>
      </c>
      <c r="C56" s="198"/>
      <c r="D56" s="198"/>
      <c r="E56" s="198"/>
      <c r="F56" s="44"/>
      <c r="G56" s="44"/>
      <c r="H56" s="44"/>
      <c r="I56" s="21">
        <f>O67</f>
        <v>71400</v>
      </c>
      <c r="J56" s="21"/>
      <c r="K56" s="21">
        <v>860000</v>
      </c>
      <c r="L56" s="21">
        <f>I56+K56</f>
        <v>931400</v>
      </c>
      <c r="M56" s="19"/>
      <c r="N56" s="19"/>
      <c r="O56" s="117">
        <f>U67</f>
        <v>70240.87</v>
      </c>
      <c r="P56" s="118"/>
      <c r="Q56" s="117">
        <v>1324949.9099999999</v>
      </c>
      <c r="R56" s="118"/>
      <c r="S56" s="126">
        <f>O56+Q56</f>
        <v>1395190.7799999998</v>
      </c>
      <c r="T56" s="129"/>
      <c r="U56" s="19">
        <f>O56-I56</f>
        <v>-1159.1300000000047</v>
      </c>
      <c r="V56" s="19">
        <f>V48</f>
        <v>-308705.39000000013</v>
      </c>
      <c r="W56" s="19">
        <f>U56+V56</f>
        <v>-309864.52000000014</v>
      </c>
    </row>
    <row r="57" spans="1:26" ht="153.75" customHeight="1" x14ac:dyDescent="0.25">
      <c r="A57" s="11"/>
      <c r="B57" s="119" t="s">
        <v>76</v>
      </c>
      <c r="C57" s="120"/>
      <c r="D57" s="120"/>
      <c r="E57" s="121"/>
      <c r="F57" s="44"/>
      <c r="G57" s="44"/>
      <c r="H57" s="44"/>
      <c r="I57" s="19">
        <f>O110</f>
        <v>1976200</v>
      </c>
      <c r="J57" s="19"/>
      <c r="K57" s="19">
        <v>3000000</v>
      </c>
      <c r="L57" s="19">
        <f>K57+I57</f>
        <v>4976200</v>
      </c>
      <c r="M57" s="19"/>
      <c r="N57" s="19"/>
      <c r="O57" s="117">
        <f>U110</f>
        <v>1496425.88</v>
      </c>
      <c r="P57" s="118"/>
      <c r="Q57" s="117">
        <v>2226344.7000000002</v>
      </c>
      <c r="R57" s="117"/>
      <c r="S57" s="126">
        <f>O57+Q57</f>
        <v>3722770.58</v>
      </c>
      <c r="T57" s="129"/>
      <c r="U57" s="19">
        <f>O57-I57</f>
        <v>-479774.12000000011</v>
      </c>
      <c r="V57" s="19">
        <f>Q57-K57</f>
        <v>-773655.29999999981</v>
      </c>
      <c r="W57" s="19">
        <f>U57+V57</f>
        <v>-1253429.42</v>
      </c>
    </row>
    <row r="58" spans="1:26" ht="17.25" customHeight="1" x14ac:dyDescent="0.25">
      <c r="A58" s="11"/>
      <c r="B58" s="124" t="s">
        <v>15</v>
      </c>
      <c r="C58" s="124"/>
      <c r="D58" s="124"/>
      <c r="E58" s="124"/>
      <c r="F58" s="45"/>
      <c r="G58" s="45"/>
      <c r="H58" s="45"/>
      <c r="I58" s="18">
        <f>SUM(I56:I57)</f>
        <v>2047600</v>
      </c>
      <c r="J58" s="18">
        <f>J56+J57</f>
        <v>0</v>
      </c>
      <c r="K58" s="18">
        <f>K56+K57</f>
        <v>3860000</v>
      </c>
      <c r="L58" s="18">
        <f>SUM(L56:L57)</f>
        <v>5907600</v>
      </c>
      <c r="M58" s="18"/>
      <c r="N58" s="18"/>
      <c r="O58" s="126">
        <f>SUM(O56:P57)</f>
        <v>1566666.75</v>
      </c>
      <c r="P58" s="126"/>
      <c r="Q58" s="126">
        <f>Q56+Q57</f>
        <v>3551294.6100000003</v>
      </c>
      <c r="R58" s="126"/>
      <c r="S58" s="126">
        <f>O58+Q58</f>
        <v>5117961.3600000003</v>
      </c>
      <c r="T58" s="129"/>
      <c r="U58" s="18">
        <f>U56+U57</f>
        <v>-480933.25000000012</v>
      </c>
      <c r="V58" s="18">
        <f>V56+V57</f>
        <v>-1082360.69</v>
      </c>
      <c r="W58" s="18">
        <f>U58+V58</f>
        <v>-1563293.94</v>
      </c>
    </row>
    <row r="59" spans="1:26" ht="18" customHeight="1" x14ac:dyDescent="0.25">
      <c r="A59" s="11"/>
      <c r="B59" s="199" t="s">
        <v>44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1"/>
    </row>
    <row r="61" spans="1:26" ht="17.25" customHeight="1" x14ac:dyDescent="0.25">
      <c r="A61" s="98" t="s">
        <v>102</v>
      </c>
      <c r="B61" s="78" t="s">
        <v>101</v>
      </c>
    </row>
    <row r="62" spans="1:26" ht="48" customHeight="1" x14ac:dyDescent="0.25">
      <c r="A62" s="104" t="s">
        <v>16</v>
      </c>
      <c r="B62" s="104" t="s">
        <v>103</v>
      </c>
      <c r="C62" s="104"/>
      <c r="D62" s="104"/>
      <c r="E62" s="104"/>
      <c r="F62" s="104"/>
      <c r="G62" s="104"/>
      <c r="H62" s="11"/>
      <c r="I62" s="104" t="s">
        <v>104</v>
      </c>
      <c r="J62" s="11"/>
      <c r="K62" s="104" t="s">
        <v>105</v>
      </c>
      <c r="L62" s="104"/>
      <c r="M62" s="11"/>
      <c r="N62" s="11"/>
      <c r="O62" s="114" t="s">
        <v>11</v>
      </c>
      <c r="P62" s="114"/>
      <c r="Q62" s="114"/>
      <c r="R62" s="114"/>
      <c r="S62" s="114"/>
      <c r="T62" s="114"/>
      <c r="U62" s="108" t="s">
        <v>113</v>
      </c>
      <c r="V62" s="109"/>
      <c r="W62" s="110"/>
      <c r="X62" s="114" t="s">
        <v>12</v>
      </c>
      <c r="Y62" s="114"/>
      <c r="Z62" s="114"/>
    </row>
    <row r="63" spans="1:26" ht="33.75" customHeight="1" x14ac:dyDescent="0.25">
      <c r="A63" s="104"/>
      <c r="B63" s="104"/>
      <c r="C63" s="104"/>
      <c r="D63" s="104"/>
      <c r="E63" s="104"/>
      <c r="F63" s="104"/>
      <c r="G63" s="104"/>
      <c r="H63" s="11"/>
      <c r="I63" s="104"/>
      <c r="J63" s="11"/>
      <c r="K63" s="104"/>
      <c r="L63" s="104"/>
      <c r="M63" s="11"/>
      <c r="N63" s="11"/>
      <c r="O63" s="115" t="s">
        <v>8</v>
      </c>
      <c r="P63" s="116"/>
      <c r="Q63" s="115" t="s">
        <v>9</v>
      </c>
      <c r="R63" s="116"/>
      <c r="S63" s="116" t="s">
        <v>10</v>
      </c>
      <c r="T63" s="116"/>
      <c r="U63" s="77" t="s">
        <v>8</v>
      </c>
      <c r="V63" s="77" t="s">
        <v>9</v>
      </c>
      <c r="W63" s="8" t="s">
        <v>10</v>
      </c>
      <c r="X63" s="8" t="s">
        <v>8</v>
      </c>
      <c r="Y63" s="8" t="s">
        <v>9</v>
      </c>
      <c r="Z63" s="8" t="s">
        <v>10</v>
      </c>
    </row>
    <row r="64" spans="1:26" ht="17.25" customHeight="1" x14ac:dyDescent="0.25">
      <c r="A64" s="77">
        <v>1</v>
      </c>
      <c r="B64" s="104">
        <v>2</v>
      </c>
      <c r="C64" s="104"/>
      <c r="D64" s="104"/>
      <c r="E64" s="104"/>
      <c r="F64" s="104"/>
      <c r="G64" s="104"/>
      <c r="H64" s="16"/>
      <c r="I64" s="16">
        <v>3</v>
      </c>
      <c r="J64" s="16"/>
      <c r="K64" s="103">
        <v>4</v>
      </c>
      <c r="L64" s="103"/>
      <c r="M64" s="16"/>
      <c r="N64" s="16"/>
      <c r="O64" s="103">
        <v>5</v>
      </c>
      <c r="P64" s="103"/>
      <c r="Q64" s="103">
        <v>6</v>
      </c>
      <c r="R64" s="103"/>
      <c r="S64" s="103">
        <v>7</v>
      </c>
      <c r="T64" s="103"/>
      <c r="U64" s="16">
        <v>8</v>
      </c>
      <c r="V64" s="16">
        <v>9</v>
      </c>
      <c r="W64" s="16">
        <v>10</v>
      </c>
      <c r="X64" s="16">
        <v>11</v>
      </c>
      <c r="Y64" s="16">
        <v>12</v>
      </c>
      <c r="Z64" s="16">
        <v>13</v>
      </c>
    </row>
    <row r="65" spans="1:26" ht="21" customHeight="1" x14ac:dyDescent="0.25">
      <c r="A65" s="11"/>
      <c r="B65" s="207" t="s">
        <v>74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76"/>
      <c r="N65" s="76"/>
      <c r="O65" s="128"/>
      <c r="P65" s="128"/>
      <c r="Q65" s="128"/>
      <c r="R65" s="128"/>
      <c r="S65" s="128"/>
      <c r="T65" s="128"/>
      <c r="U65" s="11"/>
      <c r="V65" s="11"/>
      <c r="W65" s="11"/>
      <c r="X65" s="11"/>
      <c r="Y65" s="11"/>
      <c r="Z65" s="11"/>
    </row>
    <row r="66" spans="1:26" ht="20.25" customHeight="1" x14ac:dyDescent="0.25">
      <c r="A66" s="11"/>
      <c r="B66" s="207" t="s">
        <v>37</v>
      </c>
      <c r="C66" s="209"/>
      <c r="D66" s="209"/>
      <c r="E66" s="209"/>
      <c r="F66" s="29"/>
      <c r="G66" s="29"/>
      <c r="H66" s="29"/>
      <c r="I66" s="11"/>
      <c r="J66" s="11"/>
      <c r="K66" s="103"/>
      <c r="L66" s="103"/>
      <c r="M66" s="16"/>
      <c r="N66" s="16"/>
      <c r="O66" s="103"/>
      <c r="P66" s="103"/>
      <c r="Q66" s="103"/>
      <c r="R66" s="103"/>
      <c r="S66" s="103"/>
      <c r="T66" s="103"/>
      <c r="U66" s="11"/>
      <c r="V66" s="11"/>
      <c r="W66" s="11"/>
      <c r="X66" s="11"/>
      <c r="Y66" s="11"/>
      <c r="Z66" s="11"/>
    </row>
    <row r="67" spans="1:26" ht="20.25" customHeight="1" x14ac:dyDescent="0.25">
      <c r="A67" s="22">
        <v>1</v>
      </c>
      <c r="B67" s="127" t="s">
        <v>65</v>
      </c>
      <c r="C67" s="127"/>
      <c r="D67" s="127"/>
      <c r="E67" s="127"/>
      <c r="F67" s="127"/>
      <c r="G67" s="127"/>
      <c r="H67" s="127"/>
      <c r="I67" s="27" t="s">
        <v>24</v>
      </c>
      <c r="J67" s="31"/>
      <c r="K67" s="134" t="s">
        <v>31</v>
      </c>
      <c r="L67" s="135"/>
      <c r="M67" s="36"/>
      <c r="N67" s="37"/>
      <c r="O67" s="181">
        <f>O68+O69</f>
        <v>71400</v>
      </c>
      <c r="P67" s="181"/>
      <c r="Q67" s="126"/>
      <c r="R67" s="126"/>
      <c r="S67" s="126">
        <f>O67</f>
        <v>71400</v>
      </c>
      <c r="T67" s="126"/>
      <c r="U67" s="21">
        <f>U68+U69</f>
        <v>70240.87</v>
      </c>
      <c r="V67" s="21"/>
      <c r="W67" s="21">
        <f>U67</f>
        <v>70240.87</v>
      </c>
      <c r="X67" s="21">
        <f>U67-O67</f>
        <v>-1159.1300000000047</v>
      </c>
      <c r="Y67" s="21"/>
      <c r="Z67" s="21">
        <f>X67</f>
        <v>-1159.1300000000047</v>
      </c>
    </row>
    <row r="68" spans="1:26" ht="34.5" customHeight="1" x14ac:dyDescent="0.25">
      <c r="A68" s="22">
        <v>2</v>
      </c>
      <c r="B68" s="127" t="s">
        <v>66</v>
      </c>
      <c r="C68" s="127"/>
      <c r="D68" s="127"/>
      <c r="E68" s="127"/>
      <c r="F68" s="127"/>
      <c r="G68" s="127"/>
      <c r="H68" s="127"/>
      <c r="I68" s="27" t="s">
        <v>24</v>
      </c>
      <c r="J68" s="31"/>
      <c r="K68" s="134" t="s">
        <v>31</v>
      </c>
      <c r="L68" s="135"/>
      <c r="M68" s="36"/>
      <c r="N68" s="37"/>
      <c r="O68" s="210">
        <f>50000</f>
        <v>50000</v>
      </c>
      <c r="P68" s="211"/>
      <c r="Q68" s="126"/>
      <c r="R68" s="126"/>
      <c r="S68" s="126">
        <f>O68</f>
        <v>50000</v>
      </c>
      <c r="T68" s="126"/>
      <c r="U68" s="21">
        <v>48842.41</v>
      </c>
      <c r="V68" s="21"/>
      <c r="W68" s="21">
        <f>U68</f>
        <v>48842.41</v>
      </c>
      <c r="X68" s="21">
        <f>U68-O68</f>
        <v>-1157.5899999999965</v>
      </c>
      <c r="Y68" s="21"/>
      <c r="Z68" s="21">
        <f>X68</f>
        <v>-1157.5899999999965</v>
      </c>
    </row>
    <row r="69" spans="1:26" ht="48.75" customHeight="1" x14ac:dyDescent="0.25">
      <c r="A69" s="22">
        <v>3</v>
      </c>
      <c r="B69" s="127" t="s">
        <v>67</v>
      </c>
      <c r="C69" s="127"/>
      <c r="D69" s="127"/>
      <c r="E69" s="127"/>
      <c r="F69" s="127"/>
      <c r="G69" s="127"/>
      <c r="H69" s="127"/>
      <c r="I69" s="27" t="s">
        <v>24</v>
      </c>
      <c r="J69" s="31"/>
      <c r="K69" s="134" t="s">
        <v>69</v>
      </c>
      <c r="L69" s="135"/>
      <c r="M69" s="36"/>
      <c r="N69" s="37"/>
      <c r="O69" s="210">
        <v>21400</v>
      </c>
      <c r="P69" s="211"/>
      <c r="Q69" s="126"/>
      <c r="R69" s="126"/>
      <c r="S69" s="126">
        <f>O69</f>
        <v>21400</v>
      </c>
      <c r="T69" s="126"/>
      <c r="U69" s="21">
        <v>21398.46</v>
      </c>
      <c r="V69" s="71"/>
      <c r="W69" s="21">
        <f>U69</f>
        <v>21398.46</v>
      </c>
      <c r="X69" s="21">
        <f>U69-O69</f>
        <v>-1.5400000000008731</v>
      </c>
      <c r="Y69" s="71"/>
      <c r="Z69" s="21">
        <f>X69</f>
        <v>-1.5400000000008731</v>
      </c>
    </row>
    <row r="70" spans="1:26" ht="34.5" customHeight="1" x14ac:dyDescent="0.25">
      <c r="A70" s="22">
        <v>4</v>
      </c>
      <c r="B70" s="127" t="s">
        <v>33</v>
      </c>
      <c r="C70" s="127"/>
      <c r="D70" s="127"/>
      <c r="E70" s="127"/>
      <c r="F70" s="127"/>
      <c r="G70" s="127"/>
      <c r="H70" s="127"/>
      <c r="I70" s="27" t="s">
        <v>29</v>
      </c>
      <c r="J70" s="31"/>
      <c r="K70" s="134" t="s">
        <v>36</v>
      </c>
      <c r="L70" s="135"/>
      <c r="M70" s="36"/>
      <c r="N70" s="37"/>
      <c r="O70" s="160">
        <v>31</v>
      </c>
      <c r="P70" s="160"/>
      <c r="Q70" s="133"/>
      <c r="R70" s="133"/>
      <c r="S70" s="133">
        <f>O70</f>
        <v>31</v>
      </c>
      <c r="T70" s="133"/>
      <c r="U70" s="23">
        <v>1</v>
      </c>
      <c r="V70" s="70"/>
      <c r="W70" s="23">
        <f>U70</f>
        <v>1</v>
      </c>
      <c r="X70" s="23">
        <f>U70-O70</f>
        <v>-30</v>
      </c>
      <c r="Y70" s="70"/>
      <c r="Z70" s="23">
        <f>X70</f>
        <v>-30</v>
      </c>
    </row>
    <row r="71" spans="1:26" ht="48.75" customHeight="1" x14ac:dyDescent="0.25">
      <c r="A71" s="22">
        <v>5</v>
      </c>
      <c r="B71" s="130" t="s">
        <v>68</v>
      </c>
      <c r="C71" s="131"/>
      <c r="D71" s="131"/>
      <c r="E71" s="131"/>
      <c r="F71" s="131"/>
      <c r="G71" s="131"/>
      <c r="H71" s="132"/>
      <c r="I71" s="27" t="s">
        <v>29</v>
      </c>
      <c r="J71" s="31"/>
      <c r="K71" s="134" t="s">
        <v>43</v>
      </c>
      <c r="L71" s="135"/>
      <c r="M71" s="36"/>
      <c r="N71" s="37"/>
      <c r="O71" s="214">
        <v>1</v>
      </c>
      <c r="P71" s="215"/>
      <c r="Q71" s="133"/>
      <c r="R71" s="133"/>
      <c r="S71" s="133">
        <f>O71</f>
        <v>1</v>
      </c>
      <c r="T71" s="133"/>
      <c r="U71" s="23">
        <v>1</v>
      </c>
      <c r="V71" s="70"/>
      <c r="W71" s="23">
        <f>U71</f>
        <v>1</v>
      </c>
      <c r="X71" s="23">
        <f>U71-O71</f>
        <v>0</v>
      </c>
      <c r="Y71" s="70"/>
      <c r="Z71" s="23">
        <f>X71</f>
        <v>0</v>
      </c>
    </row>
    <row r="72" spans="1:26" ht="18" customHeight="1" x14ac:dyDescent="0.25">
      <c r="A72" s="22"/>
      <c r="B72" s="154" t="s">
        <v>122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6"/>
      <c r="U72" s="96"/>
      <c r="V72" s="96"/>
      <c r="W72" s="96"/>
      <c r="X72" s="96"/>
      <c r="Y72" s="96"/>
      <c r="Z72" s="97"/>
    </row>
    <row r="73" spans="1:26" ht="20.25" customHeight="1" x14ac:dyDescent="0.25">
      <c r="A73" s="22"/>
      <c r="B73" s="184" t="s">
        <v>38</v>
      </c>
      <c r="C73" s="184"/>
      <c r="D73" s="184"/>
      <c r="E73" s="184"/>
      <c r="F73" s="33"/>
      <c r="G73" s="33"/>
      <c r="H73" s="33"/>
      <c r="I73" s="25"/>
      <c r="J73" s="25"/>
      <c r="K73" s="147"/>
      <c r="L73" s="147"/>
      <c r="M73" s="25"/>
      <c r="N73" s="25"/>
      <c r="O73" s="212"/>
      <c r="P73" s="212"/>
      <c r="Q73" s="133"/>
      <c r="R73" s="133"/>
      <c r="S73" s="133"/>
      <c r="T73" s="133"/>
      <c r="U73" s="23"/>
      <c r="V73" s="23"/>
      <c r="W73" s="23"/>
      <c r="X73" s="23"/>
      <c r="Y73" s="23"/>
      <c r="Z73" s="23"/>
    </row>
    <row r="74" spans="1:26" ht="35.25" customHeight="1" x14ac:dyDescent="0.25">
      <c r="A74" s="22">
        <v>1</v>
      </c>
      <c r="B74" s="146" t="s">
        <v>34</v>
      </c>
      <c r="C74" s="146"/>
      <c r="D74" s="146"/>
      <c r="E74" s="146"/>
      <c r="F74" s="146"/>
      <c r="G74" s="146"/>
      <c r="H74" s="146"/>
      <c r="I74" s="20" t="s">
        <v>29</v>
      </c>
      <c r="J74" s="20"/>
      <c r="K74" s="145" t="s">
        <v>32</v>
      </c>
      <c r="L74" s="145"/>
      <c r="M74" s="20"/>
      <c r="N74" s="20"/>
      <c r="O74" s="213">
        <v>1</v>
      </c>
      <c r="P74" s="213"/>
      <c r="Q74" s="133"/>
      <c r="R74" s="133"/>
      <c r="S74" s="133">
        <f>O74</f>
        <v>1</v>
      </c>
      <c r="T74" s="133"/>
      <c r="U74" s="23">
        <v>1</v>
      </c>
      <c r="V74" s="23"/>
      <c r="W74" s="23">
        <f>U74</f>
        <v>1</v>
      </c>
      <c r="X74" s="23">
        <f>U74-O74</f>
        <v>0</v>
      </c>
      <c r="Y74" s="23"/>
      <c r="Z74" s="23">
        <f>X74</f>
        <v>0</v>
      </c>
    </row>
    <row r="75" spans="1:26" ht="50.25" customHeight="1" x14ac:dyDescent="0.25">
      <c r="A75" s="22">
        <v>2</v>
      </c>
      <c r="B75" s="130" t="s">
        <v>70</v>
      </c>
      <c r="C75" s="131"/>
      <c r="D75" s="131"/>
      <c r="E75" s="131"/>
      <c r="F75" s="131"/>
      <c r="G75" s="131"/>
      <c r="H75" s="132"/>
      <c r="I75" s="20" t="s">
        <v>29</v>
      </c>
      <c r="J75" s="69"/>
      <c r="K75" s="145" t="s">
        <v>32</v>
      </c>
      <c r="L75" s="145"/>
      <c r="M75" s="69"/>
      <c r="N75" s="69"/>
      <c r="O75" s="213">
        <v>1</v>
      </c>
      <c r="P75" s="213"/>
      <c r="Q75" s="133"/>
      <c r="R75" s="133"/>
      <c r="S75" s="133">
        <f>O75</f>
        <v>1</v>
      </c>
      <c r="T75" s="133"/>
      <c r="U75" s="23">
        <v>1</v>
      </c>
      <c r="V75" s="70"/>
      <c r="W75" s="23">
        <f>U75</f>
        <v>1</v>
      </c>
      <c r="X75" s="23">
        <f>U75-O75</f>
        <v>0</v>
      </c>
      <c r="Y75" s="70"/>
      <c r="Z75" s="23">
        <f>X75</f>
        <v>0</v>
      </c>
    </row>
    <row r="76" spans="1:26" ht="19.5" customHeight="1" x14ac:dyDescent="0.25">
      <c r="A76" s="22"/>
      <c r="B76" s="184" t="s">
        <v>39</v>
      </c>
      <c r="C76" s="184"/>
      <c r="D76" s="184"/>
      <c r="E76" s="184"/>
      <c r="F76" s="33"/>
      <c r="G76" s="33"/>
      <c r="H76" s="33"/>
      <c r="I76" s="25"/>
      <c r="J76" s="25"/>
      <c r="K76" s="147"/>
      <c r="L76" s="147"/>
      <c r="M76" s="25"/>
      <c r="N76" s="25"/>
      <c r="O76" s="180"/>
      <c r="P76" s="180"/>
      <c r="Q76" s="129"/>
      <c r="R76" s="129"/>
      <c r="S76" s="126"/>
      <c r="T76" s="129"/>
      <c r="U76" s="22"/>
      <c r="V76" s="22"/>
      <c r="W76" s="22"/>
      <c r="X76" s="21"/>
      <c r="Y76" s="22"/>
      <c r="Z76" s="21"/>
    </row>
    <row r="77" spans="1:26" ht="32.25" customHeight="1" x14ac:dyDescent="0.25">
      <c r="A77" s="22">
        <v>1</v>
      </c>
      <c r="B77" s="142" t="s">
        <v>35</v>
      </c>
      <c r="C77" s="143"/>
      <c r="D77" s="143"/>
      <c r="E77" s="143"/>
      <c r="F77" s="143"/>
      <c r="G77" s="143"/>
      <c r="H77" s="144"/>
      <c r="I77" s="20" t="s">
        <v>24</v>
      </c>
      <c r="J77" s="20"/>
      <c r="K77" s="145" t="s">
        <v>32</v>
      </c>
      <c r="L77" s="145"/>
      <c r="M77" s="20"/>
      <c r="N77" s="20"/>
      <c r="O77" s="141">
        <f>O68/O74</f>
        <v>50000</v>
      </c>
      <c r="P77" s="141"/>
      <c r="Q77" s="126"/>
      <c r="R77" s="126"/>
      <c r="S77" s="126">
        <f>O77</f>
        <v>50000</v>
      </c>
      <c r="T77" s="126"/>
      <c r="U77" s="21">
        <f>U68/U74</f>
        <v>48842.41</v>
      </c>
      <c r="V77" s="75"/>
      <c r="W77" s="21">
        <f>U77</f>
        <v>48842.41</v>
      </c>
      <c r="X77" s="21">
        <f>U77-O77</f>
        <v>-1157.5899999999965</v>
      </c>
      <c r="Y77" s="21"/>
      <c r="Z77" s="21">
        <f>X77</f>
        <v>-1157.5899999999965</v>
      </c>
    </row>
    <row r="78" spans="1:26" ht="33.75" customHeight="1" x14ac:dyDescent="0.25">
      <c r="A78" s="22">
        <v>2</v>
      </c>
      <c r="B78" s="148" t="s">
        <v>71</v>
      </c>
      <c r="C78" s="149"/>
      <c r="D78" s="149"/>
      <c r="E78" s="149"/>
      <c r="F78" s="149"/>
      <c r="G78" s="149"/>
      <c r="H78" s="150"/>
      <c r="I78" s="20" t="s">
        <v>24</v>
      </c>
      <c r="J78" s="69"/>
      <c r="K78" s="145" t="s">
        <v>32</v>
      </c>
      <c r="L78" s="145"/>
      <c r="M78" s="69"/>
      <c r="N78" s="69"/>
      <c r="O78" s="141">
        <f>O69/O75</f>
        <v>21400</v>
      </c>
      <c r="P78" s="141"/>
      <c r="Q78" s="126"/>
      <c r="R78" s="126"/>
      <c r="S78" s="126">
        <f>O78</f>
        <v>21400</v>
      </c>
      <c r="T78" s="126"/>
      <c r="U78" s="21">
        <f>U69/U75</f>
        <v>21398.46</v>
      </c>
      <c r="V78" s="21"/>
      <c r="W78" s="21">
        <f>U78</f>
        <v>21398.46</v>
      </c>
      <c r="X78" s="21">
        <f>U78-O78</f>
        <v>-1.5400000000008731</v>
      </c>
      <c r="Y78" s="21"/>
      <c r="Z78" s="21">
        <f>X78</f>
        <v>-1.5400000000008731</v>
      </c>
    </row>
    <row r="79" spans="1:26" ht="17.25" customHeight="1" x14ac:dyDescent="0.25">
      <c r="A79" s="22"/>
      <c r="B79" s="216" t="s">
        <v>123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8"/>
    </row>
    <row r="80" spans="1:26" ht="19.5" customHeight="1" x14ac:dyDescent="0.25">
      <c r="A80" s="22"/>
      <c r="B80" s="184" t="s">
        <v>40</v>
      </c>
      <c r="C80" s="184"/>
      <c r="D80" s="184"/>
      <c r="E80" s="184"/>
      <c r="F80" s="33"/>
      <c r="G80" s="33"/>
      <c r="H80" s="33"/>
      <c r="I80" s="25"/>
      <c r="J80" s="25"/>
      <c r="K80" s="147"/>
      <c r="L80" s="147"/>
      <c r="M80" s="25"/>
      <c r="N80" s="25"/>
      <c r="O80" s="145"/>
      <c r="P80" s="145"/>
      <c r="Q80" s="129"/>
      <c r="R80" s="129"/>
      <c r="S80" s="126"/>
      <c r="T80" s="129"/>
      <c r="U80" s="22"/>
      <c r="V80" s="22"/>
      <c r="W80" s="22"/>
      <c r="X80" s="21"/>
      <c r="Y80" s="22"/>
      <c r="Z80" s="21"/>
    </row>
    <row r="81" spans="1:26" ht="47.25" customHeight="1" x14ac:dyDescent="0.25">
      <c r="A81" s="22">
        <v>1</v>
      </c>
      <c r="B81" s="146" t="s">
        <v>72</v>
      </c>
      <c r="C81" s="146"/>
      <c r="D81" s="146"/>
      <c r="E81" s="146"/>
      <c r="F81" s="146"/>
      <c r="G81" s="146"/>
      <c r="H81" s="146"/>
      <c r="I81" s="20" t="s">
        <v>30</v>
      </c>
      <c r="J81" s="20"/>
      <c r="K81" s="145" t="s">
        <v>32</v>
      </c>
      <c r="L81" s="145"/>
      <c r="M81" s="20"/>
      <c r="N81" s="20"/>
      <c r="O81" s="180">
        <f>O74/O70*100</f>
        <v>3.225806451612903</v>
      </c>
      <c r="P81" s="180"/>
      <c r="Q81" s="129"/>
      <c r="R81" s="129"/>
      <c r="S81" s="126">
        <f>O81</f>
        <v>3.225806451612903</v>
      </c>
      <c r="T81" s="129"/>
      <c r="U81" s="26">
        <f>U74/U70*100</f>
        <v>100</v>
      </c>
      <c r="V81" s="30"/>
      <c r="W81" s="24">
        <f>U81</f>
        <v>100</v>
      </c>
      <c r="X81" s="21">
        <f>U81-O81</f>
        <v>96.774193548387103</v>
      </c>
      <c r="Y81" s="22"/>
      <c r="Z81" s="21">
        <f>X81</f>
        <v>96.774193548387103</v>
      </c>
    </row>
    <row r="82" spans="1:26" ht="47.25" customHeight="1" x14ac:dyDescent="0.25">
      <c r="A82" s="22">
        <v>2</v>
      </c>
      <c r="B82" s="146" t="s">
        <v>73</v>
      </c>
      <c r="C82" s="146"/>
      <c r="D82" s="146"/>
      <c r="E82" s="146"/>
      <c r="F82" s="146"/>
      <c r="G82" s="146"/>
      <c r="H82" s="146"/>
      <c r="I82" s="20" t="s">
        <v>30</v>
      </c>
      <c r="J82" s="20"/>
      <c r="K82" s="145" t="s">
        <v>32</v>
      </c>
      <c r="L82" s="145"/>
      <c r="M82" s="20"/>
      <c r="N82" s="20"/>
      <c r="O82" s="180">
        <f>O75/O71*100</f>
        <v>100</v>
      </c>
      <c r="P82" s="180"/>
      <c r="Q82" s="129"/>
      <c r="R82" s="129"/>
      <c r="S82" s="126">
        <f>O82</f>
        <v>100</v>
      </c>
      <c r="T82" s="129"/>
      <c r="U82" s="26">
        <f>U75/U71*100</f>
        <v>100</v>
      </c>
      <c r="V82" s="24"/>
      <c r="W82" s="24">
        <f>U82</f>
        <v>100</v>
      </c>
      <c r="X82" s="21">
        <f>U82-O82</f>
        <v>0</v>
      </c>
      <c r="Y82" s="22"/>
      <c r="Z82" s="21">
        <f>X82</f>
        <v>0</v>
      </c>
    </row>
    <row r="83" spans="1:26" ht="18" customHeight="1" x14ac:dyDescent="0.25">
      <c r="A83" s="22"/>
      <c r="B83" s="151" t="s">
        <v>124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3"/>
    </row>
    <row r="84" spans="1:26" ht="19.5" customHeight="1" x14ac:dyDescent="0.25">
      <c r="A84" s="22"/>
      <c r="B84" s="222" t="s">
        <v>77</v>
      </c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4"/>
      <c r="U84" s="11"/>
      <c r="V84" s="11"/>
      <c r="W84" s="11"/>
      <c r="X84" s="11"/>
      <c r="Y84" s="11"/>
      <c r="Z84" s="11"/>
    </row>
    <row r="85" spans="1:26" ht="20.25" customHeight="1" x14ac:dyDescent="0.25">
      <c r="A85" s="22"/>
      <c r="B85" s="184" t="s">
        <v>37</v>
      </c>
      <c r="C85" s="184"/>
      <c r="D85" s="184"/>
      <c r="E85" s="184"/>
      <c r="F85" s="33"/>
      <c r="G85" s="33"/>
      <c r="H85" s="33"/>
      <c r="I85" s="11"/>
      <c r="J85" s="11"/>
      <c r="K85" s="103"/>
      <c r="L85" s="103"/>
      <c r="M85" s="16"/>
      <c r="N85" s="16"/>
      <c r="O85" s="103"/>
      <c r="P85" s="103"/>
      <c r="Q85" s="103"/>
      <c r="R85" s="103"/>
      <c r="S85" s="103"/>
      <c r="T85" s="103"/>
      <c r="U85" s="11"/>
      <c r="V85" s="11"/>
      <c r="W85" s="11"/>
      <c r="X85" s="11"/>
      <c r="Y85" s="11"/>
      <c r="Z85" s="11"/>
    </row>
    <row r="86" spans="1:26" ht="24" customHeight="1" x14ac:dyDescent="0.25">
      <c r="A86" s="22">
        <v>1</v>
      </c>
      <c r="B86" s="127" t="s">
        <v>27</v>
      </c>
      <c r="C86" s="127"/>
      <c r="D86" s="127"/>
      <c r="E86" s="127"/>
      <c r="F86" s="32"/>
      <c r="G86" s="32"/>
      <c r="H86" s="32"/>
      <c r="I86" s="20" t="s">
        <v>24</v>
      </c>
      <c r="J86" s="20"/>
      <c r="K86" s="145" t="s">
        <v>31</v>
      </c>
      <c r="L86" s="145"/>
      <c r="M86" s="20"/>
      <c r="N86" s="20"/>
      <c r="O86" s="103"/>
      <c r="P86" s="103"/>
      <c r="Q86" s="181">
        <v>3860000</v>
      </c>
      <c r="R86" s="181"/>
      <c r="S86" s="126">
        <f t="shared" ref="S86:S91" si="0">Q86</f>
        <v>3860000</v>
      </c>
      <c r="T86" s="126"/>
      <c r="U86" s="18"/>
      <c r="V86" s="21">
        <f>434165+2226344.7+649962.36+240822.55</f>
        <v>3551294.61</v>
      </c>
      <c r="W86" s="21">
        <f t="shared" ref="W86:W91" si="1">V86</f>
        <v>3551294.61</v>
      </c>
      <c r="X86" s="22"/>
      <c r="Y86" s="21">
        <f t="shared" ref="Y86:Y91" si="2">V86-Q86</f>
        <v>-308705.39000000013</v>
      </c>
      <c r="Z86" s="21">
        <f t="shared" ref="Z86:Z91" si="3">Y86</f>
        <v>-308705.39000000013</v>
      </c>
    </row>
    <row r="87" spans="1:26" ht="46.5" customHeight="1" x14ac:dyDescent="0.25">
      <c r="A87" s="22">
        <v>2</v>
      </c>
      <c r="B87" s="219" t="s">
        <v>78</v>
      </c>
      <c r="C87" s="220"/>
      <c r="D87" s="220"/>
      <c r="E87" s="220"/>
      <c r="F87" s="220"/>
      <c r="G87" s="220"/>
      <c r="H87" s="221"/>
      <c r="I87" s="20" t="s">
        <v>29</v>
      </c>
      <c r="J87" s="20"/>
      <c r="K87" s="160" t="s">
        <v>42</v>
      </c>
      <c r="L87" s="160"/>
      <c r="M87" s="28"/>
      <c r="N87" s="49"/>
      <c r="O87" s="103"/>
      <c r="P87" s="103"/>
      <c r="Q87" s="164">
        <f>SUM(Q88:R91)</f>
        <v>25</v>
      </c>
      <c r="R87" s="164"/>
      <c r="S87" s="188">
        <f t="shared" si="0"/>
        <v>25</v>
      </c>
      <c r="T87" s="129"/>
      <c r="U87" s="74"/>
      <c r="V87" s="89">
        <f>SUM(V88:V91)</f>
        <v>25</v>
      </c>
      <c r="W87" s="23">
        <f t="shared" si="1"/>
        <v>25</v>
      </c>
      <c r="X87" s="23"/>
      <c r="Y87" s="23">
        <f t="shared" si="2"/>
        <v>0</v>
      </c>
      <c r="Z87" s="23">
        <f t="shared" si="3"/>
        <v>0</v>
      </c>
    </row>
    <row r="88" spans="1:26" ht="46.5" customHeight="1" x14ac:dyDescent="0.25">
      <c r="A88" s="22">
        <v>3</v>
      </c>
      <c r="B88" s="219" t="s">
        <v>79</v>
      </c>
      <c r="C88" s="220"/>
      <c r="D88" s="220"/>
      <c r="E88" s="220"/>
      <c r="F88" s="220"/>
      <c r="G88" s="220"/>
      <c r="H88" s="221"/>
      <c r="I88" s="20" t="s">
        <v>29</v>
      </c>
      <c r="J88" s="69"/>
      <c r="K88" s="160" t="s">
        <v>42</v>
      </c>
      <c r="L88" s="160"/>
      <c r="M88" s="72"/>
      <c r="N88" s="72"/>
      <c r="O88" s="103"/>
      <c r="P88" s="103"/>
      <c r="Q88" s="164">
        <v>8</v>
      </c>
      <c r="R88" s="164"/>
      <c r="S88" s="188">
        <f t="shared" si="0"/>
        <v>8</v>
      </c>
      <c r="T88" s="129"/>
      <c r="U88" s="73"/>
      <c r="V88" s="89">
        <v>8</v>
      </c>
      <c r="W88" s="23">
        <f t="shared" si="1"/>
        <v>8</v>
      </c>
      <c r="X88" s="70"/>
      <c r="Y88" s="23">
        <f t="shared" si="2"/>
        <v>0</v>
      </c>
      <c r="Z88" s="23">
        <f t="shared" si="3"/>
        <v>0</v>
      </c>
    </row>
    <row r="89" spans="1:26" ht="46.5" customHeight="1" x14ac:dyDescent="0.25">
      <c r="A89" s="22">
        <v>4</v>
      </c>
      <c r="B89" s="151" t="s">
        <v>80</v>
      </c>
      <c r="C89" s="152"/>
      <c r="D89" s="152"/>
      <c r="E89" s="152"/>
      <c r="F89" s="152"/>
      <c r="G89" s="152"/>
      <c r="H89" s="153"/>
      <c r="I89" s="20" t="s">
        <v>29</v>
      </c>
      <c r="J89" s="69"/>
      <c r="K89" s="160" t="s">
        <v>42</v>
      </c>
      <c r="L89" s="160"/>
      <c r="M89" s="72"/>
      <c r="N89" s="72"/>
      <c r="O89" s="103"/>
      <c r="P89" s="103"/>
      <c r="Q89" s="164">
        <v>2</v>
      </c>
      <c r="R89" s="164"/>
      <c r="S89" s="188">
        <f t="shared" si="0"/>
        <v>2</v>
      </c>
      <c r="T89" s="129"/>
      <c r="U89" s="73"/>
      <c r="V89" s="89">
        <v>2</v>
      </c>
      <c r="W89" s="23">
        <f t="shared" si="1"/>
        <v>2</v>
      </c>
      <c r="X89" s="70"/>
      <c r="Y89" s="23">
        <f t="shared" si="2"/>
        <v>0</v>
      </c>
      <c r="Z89" s="23">
        <f t="shared" si="3"/>
        <v>0</v>
      </c>
    </row>
    <row r="90" spans="1:26" ht="67.5" customHeight="1" x14ac:dyDescent="0.25">
      <c r="A90" s="22">
        <v>5</v>
      </c>
      <c r="B90" s="151" t="s">
        <v>81</v>
      </c>
      <c r="C90" s="152"/>
      <c r="D90" s="152"/>
      <c r="E90" s="152"/>
      <c r="F90" s="152"/>
      <c r="G90" s="152"/>
      <c r="H90" s="153"/>
      <c r="I90" s="20" t="s">
        <v>29</v>
      </c>
      <c r="J90" s="69"/>
      <c r="K90" s="160" t="s">
        <v>42</v>
      </c>
      <c r="L90" s="160"/>
      <c r="M90" s="72"/>
      <c r="N90" s="72"/>
      <c r="O90" s="103"/>
      <c r="P90" s="103"/>
      <c r="Q90" s="164">
        <v>13</v>
      </c>
      <c r="R90" s="164"/>
      <c r="S90" s="188">
        <f t="shared" si="0"/>
        <v>13</v>
      </c>
      <c r="T90" s="129"/>
      <c r="U90" s="73"/>
      <c r="V90" s="89">
        <v>13</v>
      </c>
      <c r="W90" s="23">
        <f t="shared" si="1"/>
        <v>13</v>
      </c>
      <c r="X90" s="70"/>
      <c r="Y90" s="23">
        <f t="shared" si="2"/>
        <v>0</v>
      </c>
      <c r="Z90" s="23">
        <f t="shared" si="3"/>
        <v>0</v>
      </c>
    </row>
    <row r="91" spans="1:26" ht="46.5" customHeight="1" x14ac:dyDescent="0.25">
      <c r="A91" s="22">
        <v>6</v>
      </c>
      <c r="B91" s="151" t="s">
        <v>82</v>
      </c>
      <c r="C91" s="152"/>
      <c r="D91" s="152"/>
      <c r="E91" s="152"/>
      <c r="F91" s="152"/>
      <c r="G91" s="152"/>
      <c r="H91" s="153"/>
      <c r="I91" s="20" t="s">
        <v>29</v>
      </c>
      <c r="J91" s="69"/>
      <c r="K91" s="160" t="s">
        <v>42</v>
      </c>
      <c r="L91" s="160"/>
      <c r="M91" s="72"/>
      <c r="N91" s="72"/>
      <c r="O91" s="103"/>
      <c r="P91" s="103"/>
      <c r="Q91" s="164">
        <v>2</v>
      </c>
      <c r="R91" s="164"/>
      <c r="S91" s="188">
        <f t="shared" si="0"/>
        <v>2</v>
      </c>
      <c r="T91" s="129"/>
      <c r="U91" s="73"/>
      <c r="V91" s="89">
        <v>2</v>
      </c>
      <c r="W91" s="23">
        <f t="shared" si="1"/>
        <v>2</v>
      </c>
      <c r="X91" s="70"/>
      <c r="Y91" s="23">
        <f t="shared" si="2"/>
        <v>0</v>
      </c>
      <c r="Z91" s="23">
        <f t="shared" si="3"/>
        <v>0</v>
      </c>
    </row>
    <row r="92" spans="1:26" ht="38.25" customHeight="1" x14ac:dyDescent="0.25">
      <c r="A92" s="22"/>
      <c r="B92" s="154" t="s">
        <v>125</v>
      </c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6"/>
    </row>
    <row r="93" spans="1:26" ht="18" customHeight="1" x14ac:dyDescent="0.25">
      <c r="A93" s="22"/>
      <c r="B93" s="184" t="s">
        <v>38</v>
      </c>
      <c r="C93" s="184"/>
      <c r="D93" s="184"/>
      <c r="E93" s="184"/>
      <c r="F93" s="33"/>
      <c r="G93" s="33"/>
      <c r="H93" s="33"/>
      <c r="I93" s="25"/>
      <c r="J93" s="25"/>
      <c r="K93" s="147"/>
      <c r="L93" s="147"/>
      <c r="M93" s="25"/>
      <c r="N93" s="25"/>
      <c r="O93" s="103"/>
      <c r="P93" s="103"/>
      <c r="Q93" s="145"/>
      <c r="R93" s="145"/>
      <c r="S93" s="129"/>
      <c r="T93" s="129"/>
      <c r="U93" s="11"/>
      <c r="V93" s="23"/>
      <c r="W93" s="23"/>
      <c r="X93" s="23"/>
      <c r="Y93" s="23"/>
      <c r="Z93" s="23"/>
    </row>
    <row r="94" spans="1:26" ht="45.75" customHeight="1" x14ac:dyDescent="0.25">
      <c r="A94" s="22">
        <v>1</v>
      </c>
      <c r="B94" s="151" t="s">
        <v>83</v>
      </c>
      <c r="C94" s="152"/>
      <c r="D94" s="152"/>
      <c r="E94" s="152"/>
      <c r="F94" s="152"/>
      <c r="G94" s="152"/>
      <c r="H94" s="153"/>
      <c r="I94" s="20" t="s">
        <v>29</v>
      </c>
      <c r="J94" s="20"/>
      <c r="K94" s="145" t="s">
        <v>43</v>
      </c>
      <c r="L94" s="145"/>
      <c r="M94" s="20"/>
      <c r="N94" s="20"/>
      <c r="O94" s="103"/>
      <c r="P94" s="103"/>
      <c r="Q94" s="164">
        <f>SUM(Q95:R98)</f>
        <v>25</v>
      </c>
      <c r="R94" s="164"/>
      <c r="S94" s="188">
        <f>Q94</f>
        <v>25</v>
      </c>
      <c r="T94" s="129"/>
      <c r="U94" s="11"/>
      <c r="V94" s="99">
        <f>SUM(V95:V98)</f>
        <v>25</v>
      </c>
      <c r="W94" s="23">
        <f>V94</f>
        <v>25</v>
      </c>
      <c r="X94" s="23"/>
      <c r="Y94" s="23">
        <f>V94-Q94</f>
        <v>0</v>
      </c>
      <c r="Z94" s="23">
        <f>Y94</f>
        <v>0</v>
      </c>
    </row>
    <row r="95" spans="1:26" ht="46.5" customHeight="1" x14ac:dyDescent="0.25">
      <c r="A95" s="22">
        <v>2</v>
      </c>
      <c r="B95" s="151" t="s">
        <v>84</v>
      </c>
      <c r="C95" s="152"/>
      <c r="D95" s="152"/>
      <c r="E95" s="152"/>
      <c r="F95" s="152"/>
      <c r="G95" s="152"/>
      <c r="H95" s="153"/>
      <c r="I95" s="20" t="s">
        <v>29</v>
      </c>
      <c r="J95" s="69"/>
      <c r="K95" s="145" t="s">
        <v>43</v>
      </c>
      <c r="L95" s="145"/>
      <c r="M95" s="69"/>
      <c r="N95" s="69"/>
      <c r="O95" s="103"/>
      <c r="P95" s="103"/>
      <c r="Q95" s="164">
        <v>8</v>
      </c>
      <c r="R95" s="164"/>
      <c r="S95" s="188">
        <f>Q95</f>
        <v>8</v>
      </c>
      <c r="T95" s="129"/>
      <c r="U95" s="73"/>
      <c r="V95" s="99">
        <v>8</v>
      </c>
      <c r="W95" s="23">
        <f>V95</f>
        <v>8</v>
      </c>
      <c r="X95" s="70"/>
      <c r="Y95" s="23">
        <f>V95-Q95</f>
        <v>0</v>
      </c>
      <c r="Z95" s="23">
        <f>Y95</f>
        <v>0</v>
      </c>
    </row>
    <row r="96" spans="1:26" ht="47.25" customHeight="1" x14ac:dyDescent="0.25">
      <c r="A96" s="22">
        <v>3</v>
      </c>
      <c r="B96" s="151" t="s">
        <v>85</v>
      </c>
      <c r="C96" s="152"/>
      <c r="D96" s="152"/>
      <c r="E96" s="152"/>
      <c r="F96" s="152"/>
      <c r="G96" s="152"/>
      <c r="H96" s="153"/>
      <c r="I96" s="20" t="s">
        <v>29</v>
      </c>
      <c r="J96" s="69"/>
      <c r="K96" s="145" t="s">
        <v>43</v>
      </c>
      <c r="L96" s="145"/>
      <c r="M96" s="69"/>
      <c r="N96" s="69"/>
      <c r="O96" s="103"/>
      <c r="P96" s="103"/>
      <c r="Q96" s="164">
        <v>2</v>
      </c>
      <c r="R96" s="164"/>
      <c r="S96" s="188">
        <f>Q96</f>
        <v>2</v>
      </c>
      <c r="T96" s="129"/>
      <c r="U96" s="73"/>
      <c r="V96" s="99">
        <v>2</v>
      </c>
      <c r="W96" s="23">
        <f>V96</f>
        <v>2</v>
      </c>
      <c r="X96" s="70"/>
      <c r="Y96" s="23">
        <f>V96-Q96</f>
        <v>0</v>
      </c>
      <c r="Z96" s="23">
        <f>Y96</f>
        <v>0</v>
      </c>
    </row>
    <row r="97" spans="1:26" ht="63" customHeight="1" x14ac:dyDescent="0.25">
      <c r="A97" s="22">
        <v>4</v>
      </c>
      <c r="B97" s="151" t="s">
        <v>86</v>
      </c>
      <c r="C97" s="152"/>
      <c r="D97" s="152"/>
      <c r="E97" s="152"/>
      <c r="F97" s="152"/>
      <c r="G97" s="152"/>
      <c r="H97" s="153"/>
      <c r="I97" s="20" t="s">
        <v>29</v>
      </c>
      <c r="J97" s="69"/>
      <c r="K97" s="145" t="s">
        <v>43</v>
      </c>
      <c r="L97" s="145"/>
      <c r="M97" s="69"/>
      <c r="N97" s="69"/>
      <c r="O97" s="103"/>
      <c r="P97" s="103"/>
      <c r="Q97" s="164">
        <v>13</v>
      </c>
      <c r="R97" s="164"/>
      <c r="S97" s="188">
        <f>Q97</f>
        <v>13</v>
      </c>
      <c r="T97" s="129"/>
      <c r="U97" s="73"/>
      <c r="V97" s="99">
        <v>13</v>
      </c>
      <c r="W97" s="23">
        <f>V97</f>
        <v>13</v>
      </c>
      <c r="X97" s="70"/>
      <c r="Y97" s="23">
        <f>V97-Q97</f>
        <v>0</v>
      </c>
      <c r="Z97" s="23">
        <f>Y97</f>
        <v>0</v>
      </c>
    </row>
    <row r="98" spans="1:26" ht="48.75" customHeight="1" x14ac:dyDescent="0.25">
      <c r="A98" s="22">
        <v>5</v>
      </c>
      <c r="B98" s="151" t="s">
        <v>87</v>
      </c>
      <c r="C98" s="152"/>
      <c r="D98" s="152"/>
      <c r="E98" s="152"/>
      <c r="F98" s="152"/>
      <c r="G98" s="152"/>
      <c r="H98" s="153"/>
      <c r="I98" s="20" t="s">
        <v>29</v>
      </c>
      <c r="J98" s="69"/>
      <c r="K98" s="145" t="s">
        <v>43</v>
      </c>
      <c r="L98" s="145"/>
      <c r="M98" s="69"/>
      <c r="N98" s="69"/>
      <c r="O98" s="103"/>
      <c r="P98" s="103"/>
      <c r="Q98" s="164">
        <v>2</v>
      </c>
      <c r="R98" s="164"/>
      <c r="S98" s="188">
        <f>Q98</f>
        <v>2</v>
      </c>
      <c r="T98" s="129"/>
      <c r="U98" s="73"/>
      <c r="V98" s="99">
        <v>2</v>
      </c>
      <c r="W98" s="23">
        <f>V98</f>
        <v>2</v>
      </c>
      <c r="X98" s="70"/>
      <c r="Y98" s="23">
        <f>V98-Q98</f>
        <v>0</v>
      </c>
      <c r="Z98" s="23">
        <f>Y98</f>
        <v>0</v>
      </c>
    </row>
    <row r="99" spans="1:26" ht="18.75" customHeight="1" x14ac:dyDescent="0.25">
      <c r="A99" s="22"/>
      <c r="B99" s="184" t="s">
        <v>39</v>
      </c>
      <c r="C99" s="184"/>
      <c r="D99" s="184"/>
      <c r="E99" s="184"/>
      <c r="F99" s="33"/>
      <c r="G99" s="33"/>
      <c r="H99" s="33"/>
      <c r="I99" s="25"/>
      <c r="J99" s="25"/>
      <c r="K99" s="147"/>
      <c r="L99" s="147"/>
      <c r="M99" s="25"/>
      <c r="N99" s="25"/>
      <c r="O99" s="103"/>
      <c r="P99" s="103"/>
      <c r="Q99" s="145"/>
      <c r="R99" s="145"/>
      <c r="S99" s="129"/>
      <c r="T99" s="129"/>
      <c r="U99" s="11"/>
      <c r="V99" s="22"/>
      <c r="W99" s="22"/>
      <c r="X99" s="22"/>
      <c r="Y99" s="21"/>
      <c r="Z99" s="21"/>
    </row>
    <row r="100" spans="1:26" ht="46.5" customHeight="1" x14ac:dyDescent="0.25">
      <c r="A100" s="22">
        <v>1</v>
      </c>
      <c r="B100" s="142" t="s">
        <v>88</v>
      </c>
      <c r="C100" s="143"/>
      <c r="D100" s="143"/>
      <c r="E100" s="143"/>
      <c r="F100" s="143"/>
      <c r="G100" s="143"/>
      <c r="H100" s="144"/>
      <c r="I100" s="20" t="s">
        <v>24</v>
      </c>
      <c r="J100" s="20"/>
      <c r="K100" s="145" t="s">
        <v>32</v>
      </c>
      <c r="L100" s="145"/>
      <c r="M100" s="20"/>
      <c r="N100" s="20"/>
      <c r="O100" s="103"/>
      <c r="P100" s="103"/>
      <c r="Q100" s="181">
        <f>(400000+113177.45)/Q95</f>
        <v>64147.181250000001</v>
      </c>
      <c r="R100" s="181"/>
      <c r="S100" s="126">
        <f>Q100</f>
        <v>64147.181250000001</v>
      </c>
      <c r="T100" s="126"/>
      <c r="U100" s="18"/>
      <c r="V100" s="100">
        <f>434165/V95</f>
        <v>54270.625</v>
      </c>
      <c r="W100" s="91">
        <f>V100</f>
        <v>54270.625</v>
      </c>
      <c r="X100" s="21"/>
      <c r="Y100" s="21">
        <f>V100-Q100</f>
        <v>-9876.5562500000015</v>
      </c>
      <c r="Z100" s="21">
        <f>Y100</f>
        <v>-9876.5562500000015</v>
      </c>
    </row>
    <row r="101" spans="1:26" ht="47.25" customHeight="1" x14ac:dyDescent="0.25">
      <c r="A101" s="22">
        <v>2</v>
      </c>
      <c r="B101" s="142" t="s">
        <v>89</v>
      </c>
      <c r="C101" s="143"/>
      <c r="D101" s="143"/>
      <c r="E101" s="143"/>
      <c r="F101" s="143"/>
      <c r="G101" s="143"/>
      <c r="H101" s="144"/>
      <c r="I101" s="20" t="s">
        <v>24</v>
      </c>
      <c r="J101" s="69"/>
      <c r="K101" s="145" t="s">
        <v>32</v>
      </c>
      <c r="L101" s="145"/>
      <c r="M101" s="20"/>
      <c r="N101" s="20"/>
      <c r="O101" s="103"/>
      <c r="P101" s="103"/>
      <c r="Q101" s="181">
        <f>(500000-259177.45)/Q96</f>
        <v>120411.27499999999</v>
      </c>
      <c r="R101" s="181"/>
      <c r="S101" s="126">
        <f>Q101</f>
        <v>120411.27499999999</v>
      </c>
      <c r="T101" s="126"/>
      <c r="U101" s="18"/>
      <c r="V101" s="100">
        <f>240822.55/V96</f>
        <v>120411.27499999999</v>
      </c>
      <c r="W101" s="91">
        <f>V101</f>
        <v>120411.27499999999</v>
      </c>
      <c r="X101" s="21"/>
      <c r="Y101" s="21">
        <f>V101-Q101</f>
        <v>0</v>
      </c>
      <c r="Z101" s="21">
        <f>Y101</f>
        <v>0</v>
      </c>
    </row>
    <row r="102" spans="1:26" ht="61.5" customHeight="1" x14ac:dyDescent="0.25">
      <c r="A102" s="22">
        <v>3</v>
      </c>
      <c r="B102" s="142" t="s">
        <v>90</v>
      </c>
      <c r="C102" s="143"/>
      <c r="D102" s="143"/>
      <c r="E102" s="143"/>
      <c r="F102" s="143"/>
      <c r="G102" s="143"/>
      <c r="H102" s="144"/>
      <c r="I102" s="20" t="s">
        <v>24</v>
      </c>
      <c r="J102" s="69"/>
      <c r="K102" s="145" t="s">
        <v>32</v>
      </c>
      <c r="L102" s="145"/>
      <c r="M102" s="20"/>
      <c r="N102" s="20"/>
      <c r="O102" s="103"/>
      <c r="P102" s="103"/>
      <c r="Q102" s="181">
        <f>(3000000-544000)/Q97</f>
        <v>188923.07692307694</v>
      </c>
      <c r="R102" s="181"/>
      <c r="S102" s="126">
        <f>Q102</f>
        <v>188923.07692307694</v>
      </c>
      <c r="T102" s="126"/>
      <c r="U102" s="18"/>
      <c r="V102" s="100">
        <f>2226344.7/V97</f>
        <v>171257.28461538462</v>
      </c>
      <c r="W102" s="91">
        <f>V102</f>
        <v>171257.28461538462</v>
      </c>
      <c r="X102" s="21"/>
      <c r="Y102" s="21">
        <f>V102-Q102</f>
        <v>-17665.792307692318</v>
      </c>
      <c r="Z102" s="21">
        <f>Y102</f>
        <v>-17665.792307692318</v>
      </c>
    </row>
    <row r="103" spans="1:26" ht="49.5" customHeight="1" x14ac:dyDescent="0.25">
      <c r="A103" s="22">
        <v>4</v>
      </c>
      <c r="B103" s="142" t="s">
        <v>91</v>
      </c>
      <c r="C103" s="143"/>
      <c r="D103" s="143"/>
      <c r="E103" s="143"/>
      <c r="F103" s="143"/>
      <c r="G103" s="143"/>
      <c r="H103" s="144"/>
      <c r="I103" s="20" t="s">
        <v>24</v>
      </c>
      <c r="J103" s="69"/>
      <c r="K103" s="145" t="s">
        <v>32</v>
      </c>
      <c r="L103" s="145"/>
      <c r="M103" s="20"/>
      <c r="N103" s="20"/>
      <c r="O103" s="103"/>
      <c r="P103" s="103"/>
      <c r="Q103" s="181">
        <f>650000/Q98</f>
        <v>325000</v>
      </c>
      <c r="R103" s="181"/>
      <c r="S103" s="126">
        <f>Q103</f>
        <v>325000</v>
      </c>
      <c r="T103" s="126"/>
      <c r="U103" s="18"/>
      <c r="V103" s="100">
        <f>649962.36/V98</f>
        <v>324981.18</v>
      </c>
      <c r="W103" s="91">
        <f>V103</f>
        <v>324981.18</v>
      </c>
      <c r="X103" s="21"/>
      <c r="Y103" s="21">
        <f>V103-Q103</f>
        <v>-18.820000000006985</v>
      </c>
      <c r="Z103" s="21">
        <f>Y103</f>
        <v>-18.820000000006985</v>
      </c>
    </row>
    <row r="104" spans="1:26" ht="18.95" customHeight="1" x14ac:dyDescent="0.25">
      <c r="A104" s="22"/>
      <c r="B104" s="185" t="s">
        <v>126</v>
      </c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7"/>
    </row>
    <row r="105" spans="1:26" ht="18.95" customHeight="1" x14ac:dyDescent="0.25">
      <c r="A105" s="22"/>
      <c r="B105" s="237" t="s">
        <v>127</v>
      </c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9"/>
    </row>
    <row r="106" spans="1:26" ht="19.5" customHeight="1" x14ac:dyDescent="0.25">
      <c r="A106" s="22"/>
      <c r="B106" s="184" t="s">
        <v>40</v>
      </c>
      <c r="C106" s="184"/>
      <c r="D106" s="184"/>
      <c r="E106" s="184"/>
      <c r="F106" s="33"/>
      <c r="G106" s="33"/>
      <c r="H106" s="33"/>
      <c r="I106" s="25"/>
      <c r="J106" s="25"/>
      <c r="K106" s="147"/>
      <c r="L106" s="147"/>
      <c r="M106" s="25"/>
      <c r="N106" s="25"/>
      <c r="O106" s="103"/>
      <c r="P106" s="103"/>
      <c r="Q106" s="145"/>
      <c r="R106" s="145"/>
      <c r="S106" s="129"/>
      <c r="T106" s="129"/>
      <c r="U106" s="11"/>
      <c r="V106" s="22"/>
      <c r="W106" s="22"/>
      <c r="X106" s="22"/>
      <c r="Y106" s="21"/>
      <c r="Z106" s="21"/>
    </row>
    <row r="107" spans="1:26" ht="78.75" customHeight="1" x14ac:dyDescent="0.25">
      <c r="A107" s="22">
        <v>1</v>
      </c>
      <c r="B107" s="127" t="s">
        <v>41</v>
      </c>
      <c r="C107" s="127"/>
      <c r="D107" s="127"/>
      <c r="E107" s="127"/>
      <c r="F107" s="32"/>
      <c r="G107" s="32"/>
      <c r="H107" s="32"/>
      <c r="I107" s="20" t="s">
        <v>30</v>
      </c>
      <c r="J107" s="20"/>
      <c r="K107" s="145" t="s">
        <v>32</v>
      </c>
      <c r="L107" s="145"/>
      <c r="M107" s="20"/>
      <c r="N107" s="20"/>
      <c r="O107" s="103"/>
      <c r="P107" s="103"/>
      <c r="Q107" s="180">
        <f>Q94/Q87*100</f>
        <v>100</v>
      </c>
      <c r="R107" s="180"/>
      <c r="S107" s="179">
        <f>Q107</f>
        <v>100</v>
      </c>
      <c r="T107" s="179"/>
      <c r="U107" s="47"/>
      <c r="V107" s="24">
        <f>V94/V87*100</f>
        <v>100</v>
      </c>
      <c r="W107" s="24">
        <f>V107</f>
        <v>100</v>
      </c>
      <c r="X107" s="22"/>
      <c r="Y107" s="21">
        <f>V107-Q107</f>
        <v>0</v>
      </c>
      <c r="Z107" s="21">
        <f>Y107</f>
        <v>0</v>
      </c>
    </row>
    <row r="108" spans="1:26" ht="21" customHeight="1" x14ac:dyDescent="0.25">
      <c r="A108" s="22"/>
      <c r="B108" s="172" t="s">
        <v>95</v>
      </c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11"/>
      <c r="V108" s="11"/>
      <c r="W108" s="11"/>
      <c r="X108" s="11"/>
      <c r="Y108" s="11"/>
      <c r="Z108" s="11"/>
    </row>
    <row r="109" spans="1:26" ht="18.75" customHeight="1" x14ac:dyDescent="0.25">
      <c r="A109" s="22"/>
      <c r="B109" s="183" t="s">
        <v>37</v>
      </c>
      <c r="C109" s="183"/>
      <c r="D109" s="183"/>
      <c r="E109" s="183"/>
      <c r="F109" s="39"/>
      <c r="G109" s="39"/>
      <c r="H109" s="39"/>
      <c r="I109" s="11"/>
      <c r="J109" s="11"/>
      <c r="K109" s="103"/>
      <c r="L109" s="103"/>
      <c r="M109" s="16"/>
      <c r="N109" s="16"/>
      <c r="O109" s="103"/>
      <c r="P109" s="103"/>
      <c r="Q109" s="103"/>
      <c r="R109" s="103"/>
      <c r="S109" s="103"/>
      <c r="T109" s="103"/>
      <c r="U109" s="11"/>
      <c r="V109" s="11"/>
      <c r="W109" s="11"/>
      <c r="X109" s="11"/>
      <c r="Y109" s="11"/>
      <c r="Z109" s="11"/>
    </row>
    <row r="110" spans="1:26" ht="18.75" customHeight="1" x14ac:dyDescent="0.25">
      <c r="A110" s="22">
        <v>1</v>
      </c>
      <c r="B110" s="146" t="s">
        <v>27</v>
      </c>
      <c r="C110" s="146"/>
      <c r="D110" s="146"/>
      <c r="E110" s="146"/>
      <c r="F110" s="35"/>
      <c r="G110" s="35"/>
      <c r="H110" s="35"/>
      <c r="I110" s="20" t="s">
        <v>28</v>
      </c>
      <c r="J110" s="20"/>
      <c r="K110" s="145" t="s">
        <v>31</v>
      </c>
      <c r="L110" s="145"/>
      <c r="M110" s="20"/>
      <c r="N110" s="20"/>
      <c r="O110" s="181">
        <v>1976200</v>
      </c>
      <c r="P110" s="181"/>
      <c r="Q110" s="129"/>
      <c r="R110" s="129"/>
      <c r="S110" s="126">
        <f>O110</f>
        <v>1976200</v>
      </c>
      <c r="T110" s="129"/>
      <c r="U110" s="21">
        <v>1496425.88</v>
      </c>
      <c r="V110" s="21"/>
      <c r="W110" s="21">
        <f>U110</f>
        <v>1496425.88</v>
      </c>
      <c r="X110" s="21">
        <f>U110-O110</f>
        <v>-479774.12000000011</v>
      </c>
      <c r="Y110" s="22"/>
      <c r="Z110" s="21">
        <f>X110</f>
        <v>-479774.12000000011</v>
      </c>
    </row>
    <row r="111" spans="1:26" ht="64.5" customHeight="1" x14ac:dyDescent="0.25">
      <c r="A111" s="22">
        <v>2</v>
      </c>
      <c r="B111" s="219" t="s">
        <v>92</v>
      </c>
      <c r="C111" s="220"/>
      <c r="D111" s="220"/>
      <c r="E111" s="220"/>
      <c r="F111" s="220"/>
      <c r="G111" s="220"/>
      <c r="H111" s="221"/>
      <c r="I111" s="28" t="s">
        <v>29</v>
      </c>
      <c r="J111" s="28"/>
      <c r="K111" s="160" t="s">
        <v>42</v>
      </c>
      <c r="L111" s="160"/>
      <c r="M111" s="28"/>
      <c r="N111" s="28"/>
      <c r="O111" s="164">
        <v>33</v>
      </c>
      <c r="P111" s="164"/>
      <c r="Q111" s="175"/>
      <c r="R111" s="175"/>
      <c r="S111" s="182">
        <f>O111</f>
        <v>33</v>
      </c>
      <c r="T111" s="175"/>
      <c r="U111" s="93">
        <v>30</v>
      </c>
      <c r="V111" s="93"/>
      <c r="W111" s="93">
        <f>U111</f>
        <v>30</v>
      </c>
      <c r="X111" s="92">
        <f>U111-O111</f>
        <v>-3</v>
      </c>
      <c r="Y111" s="93"/>
      <c r="Z111" s="92">
        <f>X111</f>
        <v>-3</v>
      </c>
    </row>
    <row r="112" spans="1:26" ht="23.25" customHeight="1" x14ac:dyDescent="0.25">
      <c r="A112" s="22"/>
      <c r="B112" s="154" t="s">
        <v>128</v>
      </c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6"/>
    </row>
    <row r="113" spans="1:26" ht="21" customHeight="1" x14ac:dyDescent="0.25">
      <c r="A113" s="22"/>
      <c r="B113" s="169" t="s">
        <v>38</v>
      </c>
      <c r="C113" s="170"/>
      <c r="D113" s="170"/>
      <c r="E113" s="171"/>
      <c r="F113" s="94"/>
      <c r="G113" s="94"/>
      <c r="H113" s="94"/>
      <c r="I113" s="28"/>
      <c r="J113" s="28"/>
      <c r="K113" s="160"/>
      <c r="L113" s="160"/>
      <c r="M113" s="28"/>
      <c r="N113" s="28"/>
      <c r="O113" s="160"/>
      <c r="P113" s="160"/>
      <c r="Q113" s="175"/>
      <c r="R113" s="175"/>
      <c r="S113" s="167"/>
      <c r="T113" s="168"/>
      <c r="U113" s="93"/>
      <c r="V113" s="93"/>
      <c r="W113" s="93"/>
      <c r="X113" s="93"/>
      <c r="Y113" s="93"/>
      <c r="Z113" s="93"/>
    </row>
    <row r="114" spans="1:26" ht="63.75" customHeight="1" x14ac:dyDescent="0.25">
      <c r="A114" s="22">
        <v>1</v>
      </c>
      <c r="B114" s="228" t="s">
        <v>93</v>
      </c>
      <c r="C114" s="228"/>
      <c r="D114" s="228"/>
      <c r="E114" s="228"/>
      <c r="F114" s="228"/>
      <c r="G114" s="228"/>
      <c r="H114" s="228"/>
      <c r="I114" s="28" t="s">
        <v>29</v>
      </c>
      <c r="J114" s="28"/>
      <c r="K114" s="160" t="s">
        <v>42</v>
      </c>
      <c r="L114" s="160"/>
      <c r="M114" s="28"/>
      <c r="N114" s="28"/>
      <c r="O114" s="164">
        <v>33</v>
      </c>
      <c r="P114" s="164"/>
      <c r="Q114" s="175"/>
      <c r="R114" s="175"/>
      <c r="S114" s="167">
        <f>O114</f>
        <v>33</v>
      </c>
      <c r="T114" s="168"/>
      <c r="U114" s="93">
        <v>30</v>
      </c>
      <c r="V114" s="93"/>
      <c r="W114" s="93">
        <f>U114</f>
        <v>30</v>
      </c>
      <c r="X114" s="92">
        <f>U114-O114</f>
        <v>-3</v>
      </c>
      <c r="Y114" s="93"/>
      <c r="Z114" s="92">
        <f>X114</f>
        <v>-3</v>
      </c>
    </row>
    <row r="115" spans="1:26" ht="21" customHeight="1" x14ac:dyDescent="0.25">
      <c r="A115" s="22"/>
      <c r="B115" s="157" t="s">
        <v>117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9"/>
    </row>
    <row r="116" spans="1:26" ht="19.5" customHeight="1" x14ac:dyDescent="0.25">
      <c r="A116" s="22"/>
      <c r="B116" s="172" t="s">
        <v>39</v>
      </c>
      <c r="C116" s="173"/>
      <c r="D116" s="173"/>
      <c r="E116" s="174"/>
      <c r="F116" s="38"/>
      <c r="G116" s="38"/>
      <c r="H116" s="38"/>
      <c r="I116" s="20"/>
      <c r="J116" s="20"/>
      <c r="K116" s="145"/>
      <c r="L116" s="145"/>
      <c r="M116" s="20"/>
      <c r="N116" s="20"/>
      <c r="O116" s="145" t="s">
        <v>94</v>
      </c>
      <c r="P116" s="145"/>
      <c r="Q116" s="129"/>
      <c r="R116" s="129"/>
      <c r="S116" s="165"/>
      <c r="T116" s="166"/>
      <c r="U116" s="22"/>
      <c r="V116" s="22"/>
      <c r="W116" s="22"/>
      <c r="X116" s="22"/>
      <c r="Y116" s="22"/>
      <c r="Z116" s="22"/>
    </row>
    <row r="117" spans="1:26" ht="62.25" customHeight="1" x14ac:dyDescent="0.25">
      <c r="A117" s="22">
        <v>1</v>
      </c>
      <c r="B117" s="161" t="s">
        <v>96</v>
      </c>
      <c r="C117" s="162"/>
      <c r="D117" s="162"/>
      <c r="E117" s="163"/>
      <c r="F117" s="34"/>
      <c r="G117" s="34"/>
      <c r="H117" s="34"/>
      <c r="I117" s="20" t="s">
        <v>24</v>
      </c>
      <c r="J117" s="20"/>
      <c r="K117" s="145" t="s">
        <v>32</v>
      </c>
      <c r="L117" s="145"/>
      <c r="M117" s="20"/>
      <c r="N117" s="20"/>
      <c r="O117" s="181">
        <f>O110/O114</f>
        <v>59884.848484848488</v>
      </c>
      <c r="P117" s="181"/>
      <c r="Q117" s="129"/>
      <c r="R117" s="129"/>
      <c r="S117" s="178">
        <f>O117</f>
        <v>59884.848484848488</v>
      </c>
      <c r="T117" s="166"/>
      <c r="U117" s="21">
        <f>U110/U114</f>
        <v>49880.862666666661</v>
      </c>
      <c r="V117" s="21"/>
      <c r="W117" s="21">
        <f>U117</f>
        <v>49880.862666666661</v>
      </c>
      <c r="X117" s="21">
        <f>U117-O117</f>
        <v>-10003.985818181827</v>
      </c>
      <c r="Y117" s="21"/>
      <c r="Z117" s="21">
        <f>X117</f>
        <v>-10003.985818181827</v>
      </c>
    </row>
    <row r="118" spans="1:26" ht="20.100000000000001" customHeight="1" x14ac:dyDescent="0.25">
      <c r="A118" s="22"/>
      <c r="B118" s="157" t="s">
        <v>129</v>
      </c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9"/>
    </row>
    <row r="119" spans="1:26" ht="20.100000000000001" customHeight="1" x14ac:dyDescent="0.25">
      <c r="A119" s="22"/>
      <c r="B119" s="172" t="s">
        <v>40</v>
      </c>
      <c r="C119" s="173"/>
      <c r="D119" s="173"/>
      <c r="E119" s="174"/>
      <c r="F119" s="38"/>
      <c r="G119" s="38"/>
      <c r="H119" s="38"/>
      <c r="I119" s="20"/>
      <c r="J119" s="20"/>
      <c r="K119" s="145"/>
      <c r="L119" s="145"/>
      <c r="M119" s="20"/>
      <c r="N119" s="20"/>
      <c r="O119" s="145"/>
      <c r="P119" s="145"/>
      <c r="Q119" s="129"/>
      <c r="R119" s="129"/>
      <c r="S119" s="165"/>
      <c r="T119" s="166"/>
      <c r="U119" s="22"/>
      <c r="V119" s="22"/>
      <c r="W119" s="22"/>
      <c r="X119" s="22"/>
      <c r="Y119" s="22"/>
      <c r="Z119" s="22"/>
    </row>
    <row r="120" spans="1:26" ht="120" customHeight="1" x14ac:dyDescent="0.25">
      <c r="A120" s="22">
        <v>1</v>
      </c>
      <c r="B120" s="151" t="s">
        <v>97</v>
      </c>
      <c r="C120" s="152"/>
      <c r="D120" s="152"/>
      <c r="E120" s="153"/>
      <c r="F120" s="37"/>
      <c r="G120" s="37"/>
      <c r="H120" s="37"/>
      <c r="I120" s="20" t="s">
        <v>30</v>
      </c>
      <c r="J120" s="20"/>
      <c r="K120" s="145" t="s">
        <v>32</v>
      </c>
      <c r="L120" s="145"/>
      <c r="M120" s="20"/>
      <c r="N120" s="20"/>
      <c r="O120" s="180">
        <f>O114/O111*100</f>
        <v>100</v>
      </c>
      <c r="P120" s="180"/>
      <c r="Q120" s="179"/>
      <c r="R120" s="179"/>
      <c r="S120" s="176">
        <f>O120</f>
        <v>100</v>
      </c>
      <c r="T120" s="177"/>
      <c r="U120" s="26">
        <f>U114/U111*100</f>
        <v>100</v>
      </c>
      <c r="V120" s="48"/>
      <c r="W120" s="24">
        <f>U120</f>
        <v>100</v>
      </c>
      <c r="X120" s="24">
        <f>U120-O120</f>
        <v>0</v>
      </c>
      <c r="Y120" s="24"/>
      <c r="Z120" s="24">
        <f>X120</f>
        <v>0</v>
      </c>
    </row>
    <row r="121" spans="1:26" ht="48.75" customHeight="1" x14ac:dyDescent="0.25">
      <c r="A121" s="11"/>
      <c r="B121" s="240" t="s">
        <v>130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</row>
    <row r="122" spans="1:26" ht="15.75" x14ac:dyDescent="0.2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</row>
    <row r="123" spans="1:26" ht="15.75" x14ac:dyDescent="0.25">
      <c r="B123" s="55" t="s">
        <v>106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</row>
    <row r="124" spans="1:26" ht="15.75" x14ac:dyDescent="0.25">
      <c r="A124" s="80"/>
      <c r="B124" s="81"/>
    </row>
    <row r="125" spans="1:26" ht="15.75" x14ac:dyDescent="0.25">
      <c r="B125" s="80" t="s">
        <v>121</v>
      </c>
    </row>
    <row r="129" spans="2:20" ht="15.75" x14ac:dyDescent="0.25">
      <c r="B129" s="3" t="s">
        <v>19</v>
      </c>
    </row>
    <row r="130" spans="2:20" ht="15" customHeight="1" x14ac:dyDescent="0.25">
      <c r="B130" s="14" t="s">
        <v>20</v>
      </c>
      <c r="L130" s="189"/>
      <c r="M130" s="189"/>
      <c r="N130" s="189"/>
      <c r="O130" s="189"/>
      <c r="S130" s="191" t="s">
        <v>23</v>
      </c>
      <c r="T130" s="191"/>
    </row>
    <row r="131" spans="2:20" ht="15" customHeight="1" x14ac:dyDescent="0.25">
      <c r="L131" s="190" t="s">
        <v>21</v>
      </c>
      <c r="M131" s="190"/>
      <c r="N131" s="190"/>
      <c r="O131" s="190"/>
      <c r="S131" s="15" t="s">
        <v>22</v>
      </c>
    </row>
    <row r="132" spans="2:20" ht="15" customHeight="1" x14ac:dyDescent="0.25">
      <c r="L132" s="101"/>
      <c r="M132" s="101"/>
      <c r="N132" s="101"/>
      <c r="O132" s="101"/>
      <c r="S132" s="15"/>
    </row>
    <row r="133" spans="2:20" ht="15.75" x14ac:dyDescent="0.25">
      <c r="B133" s="64" t="s">
        <v>118</v>
      </c>
    </row>
    <row r="134" spans="2:20" ht="15" customHeight="1" x14ac:dyDescent="0.25">
      <c r="B134" s="64" t="s">
        <v>119</v>
      </c>
      <c r="L134" s="189"/>
      <c r="M134" s="189"/>
      <c r="N134" s="189"/>
      <c r="O134" s="189"/>
      <c r="S134" s="191" t="s">
        <v>120</v>
      </c>
      <c r="T134" s="191"/>
    </row>
    <row r="135" spans="2:20" ht="15.75" customHeight="1" x14ac:dyDescent="0.25">
      <c r="L135" s="190" t="s">
        <v>21</v>
      </c>
      <c r="M135" s="190"/>
      <c r="N135" s="190"/>
      <c r="O135" s="190"/>
      <c r="S135" s="15" t="s">
        <v>22</v>
      </c>
    </row>
  </sheetData>
  <mergeCells count="340">
    <mergeCell ref="B92:Z92"/>
    <mergeCell ref="B105:Z105"/>
    <mergeCell ref="B121:Z121"/>
    <mergeCell ref="E21:I21"/>
    <mergeCell ref="Q21:V21"/>
    <mergeCell ref="L21:O21"/>
    <mergeCell ref="B108:T108"/>
    <mergeCell ref="B102:H102"/>
    <mergeCell ref="S97:T97"/>
    <mergeCell ref="S98:T98"/>
    <mergeCell ref="B83:Z83"/>
    <mergeCell ref="X15:Y15"/>
    <mergeCell ref="X14:Y14"/>
    <mergeCell ref="X17:Y17"/>
    <mergeCell ref="X18:Y18"/>
    <mergeCell ref="X20:Y20"/>
    <mergeCell ref="X21:Y21"/>
    <mergeCell ref="B14:C14"/>
    <mergeCell ref="B17:C17"/>
    <mergeCell ref="B20:C20"/>
    <mergeCell ref="B15:C15"/>
    <mergeCell ref="B18:C18"/>
    <mergeCell ref="I17:V17"/>
    <mergeCell ref="I18:V18"/>
    <mergeCell ref="I15:V15"/>
    <mergeCell ref="L20:O20"/>
    <mergeCell ref="I14:V14"/>
    <mergeCell ref="E20:I20"/>
    <mergeCell ref="B21:C21"/>
    <mergeCell ref="B115:Z115"/>
    <mergeCell ref="S103:T103"/>
    <mergeCell ref="O101:P101"/>
    <mergeCell ref="O102:P102"/>
    <mergeCell ref="O103:P103"/>
    <mergeCell ref="B111:H111"/>
    <mergeCell ref="B114:H114"/>
    <mergeCell ref="B95:H95"/>
    <mergeCell ref="B96:H96"/>
    <mergeCell ref="B100:H100"/>
    <mergeCell ref="B101:H101"/>
    <mergeCell ref="O100:P100"/>
    <mergeCell ref="Q100:R100"/>
    <mergeCell ref="K101:L101"/>
    <mergeCell ref="K95:L95"/>
    <mergeCell ref="K96:L96"/>
    <mergeCell ref="K97:L97"/>
    <mergeCell ref="Q91:R91"/>
    <mergeCell ref="K98:L98"/>
    <mergeCell ref="B84:T84"/>
    <mergeCell ref="Q96:R96"/>
    <mergeCell ref="Q97:R97"/>
    <mergeCell ref="Q98:R98"/>
    <mergeCell ref="S95:T95"/>
    <mergeCell ref="S96:T96"/>
    <mergeCell ref="Q86:R86"/>
    <mergeCell ref="S87:T87"/>
    <mergeCell ref="B87:H87"/>
    <mergeCell ref="B88:H88"/>
    <mergeCell ref="B89:H89"/>
    <mergeCell ref="B90:H90"/>
    <mergeCell ref="B91:H91"/>
    <mergeCell ref="K88:L88"/>
    <mergeCell ref="K89:L89"/>
    <mergeCell ref="K90:L90"/>
    <mergeCell ref="O81:P81"/>
    <mergeCell ref="B79:Z79"/>
    <mergeCell ref="B80:E80"/>
    <mergeCell ref="O80:P80"/>
    <mergeCell ref="S80:T80"/>
    <mergeCell ref="S81:T81"/>
    <mergeCell ref="Q80:R80"/>
    <mergeCell ref="Q81:R81"/>
    <mergeCell ref="O68:P68"/>
    <mergeCell ref="K78:L78"/>
    <mergeCell ref="O78:P78"/>
    <mergeCell ref="O75:P75"/>
    <mergeCell ref="O76:P76"/>
    <mergeCell ref="Q67:R67"/>
    <mergeCell ref="Q68:R68"/>
    <mergeCell ref="B72:T72"/>
    <mergeCell ref="B67:H67"/>
    <mergeCell ref="Q71:R71"/>
    <mergeCell ref="O73:P73"/>
    <mergeCell ref="S74:T74"/>
    <mergeCell ref="Q69:R69"/>
    <mergeCell ref="Q73:R73"/>
    <mergeCell ref="Q74:R74"/>
    <mergeCell ref="O74:P74"/>
    <mergeCell ref="O71:P71"/>
    <mergeCell ref="S70:T70"/>
    <mergeCell ref="Q70:R70"/>
    <mergeCell ref="K67:L67"/>
    <mergeCell ref="S73:T73"/>
    <mergeCell ref="B76:E76"/>
    <mergeCell ref="K68:L68"/>
    <mergeCell ref="K73:L73"/>
    <mergeCell ref="K74:L74"/>
    <mergeCell ref="K76:L76"/>
    <mergeCell ref="B69:H69"/>
    <mergeCell ref="B70:H70"/>
    <mergeCell ref="B74:H74"/>
    <mergeCell ref="B75:H75"/>
    <mergeCell ref="K75:L75"/>
    <mergeCell ref="K66:L66"/>
    <mergeCell ref="O66:P66"/>
    <mergeCell ref="Q66:R66"/>
    <mergeCell ref="S66:T66"/>
    <mergeCell ref="B66:E66"/>
    <mergeCell ref="B73:E73"/>
    <mergeCell ref="O69:P69"/>
    <mergeCell ref="O70:P70"/>
    <mergeCell ref="S54:T54"/>
    <mergeCell ref="Q54:R54"/>
    <mergeCell ref="O58:P58"/>
    <mergeCell ref="S56:T56"/>
    <mergeCell ref="B65:L65"/>
    <mergeCell ref="U53:W53"/>
    <mergeCell ref="B53:E54"/>
    <mergeCell ref="Q57:R57"/>
    <mergeCell ref="O55:P55"/>
    <mergeCell ref="O57:P57"/>
    <mergeCell ref="S46:T46"/>
    <mergeCell ref="S47:T47"/>
    <mergeCell ref="S45:T45"/>
    <mergeCell ref="O47:P47"/>
    <mergeCell ref="S48:T48"/>
    <mergeCell ref="O45:P45"/>
    <mergeCell ref="Q47:R47"/>
    <mergeCell ref="O46:P46"/>
    <mergeCell ref="Q56:R56"/>
    <mergeCell ref="A42:A43"/>
    <mergeCell ref="B44:E44"/>
    <mergeCell ref="A53:A54"/>
    <mergeCell ref="I53:L53"/>
    <mergeCell ref="B48:E48"/>
    <mergeCell ref="B45:E45"/>
    <mergeCell ref="B49:W49"/>
    <mergeCell ref="O48:P48"/>
    <mergeCell ref="Q48:R48"/>
    <mergeCell ref="O54:P54"/>
    <mergeCell ref="S67:T67"/>
    <mergeCell ref="S68:T68"/>
    <mergeCell ref="O67:P67"/>
    <mergeCell ref="S130:T130"/>
    <mergeCell ref="B59:W59"/>
    <mergeCell ref="Q90:R90"/>
    <mergeCell ref="O87:P87"/>
    <mergeCell ref="Q87:R87"/>
    <mergeCell ref="O88:P88"/>
    <mergeCell ref="B94:H94"/>
    <mergeCell ref="Q99:R99"/>
    <mergeCell ref="Q93:R93"/>
    <mergeCell ref="B42:E43"/>
    <mergeCell ref="B85:E85"/>
    <mergeCell ref="Q85:R85"/>
    <mergeCell ref="Q89:R89"/>
    <mergeCell ref="O82:P82"/>
    <mergeCell ref="B47:E47"/>
    <mergeCell ref="B56:E56"/>
    <mergeCell ref="Q88:R88"/>
    <mergeCell ref="B82:H82"/>
    <mergeCell ref="K82:L82"/>
    <mergeCell ref="S134:T134"/>
    <mergeCell ref="B86:E86"/>
    <mergeCell ref="B93:E93"/>
    <mergeCell ref="L131:O131"/>
    <mergeCell ref="Q107:R107"/>
    <mergeCell ref="O85:P85"/>
    <mergeCell ref="Q94:R94"/>
    <mergeCell ref="S85:T85"/>
    <mergeCell ref="B106:E106"/>
    <mergeCell ref="L135:O135"/>
    <mergeCell ref="K100:L100"/>
    <mergeCell ref="K106:L106"/>
    <mergeCell ref="K107:L107"/>
    <mergeCell ref="L134:O134"/>
    <mergeCell ref="O110:P110"/>
    <mergeCell ref="O109:P109"/>
    <mergeCell ref="O119:P119"/>
    <mergeCell ref="K85:L85"/>
    <mergeCell ref="L130:O130"/>
    <mergeCell ref="O94:P94"/>
    <mergeCell ref="K99:L99"/>
    <mergeCell ref="O86:P86"/>
    <mergeCell ref="O99:P99"/>
    <mergeCell ref="K86:L86"/>
    <mergeCell ref="K87:L87"/>
    <mergeCell ref="O90:P90"/>
    <mergeCell ref="O89:P89"/>
    <mergeCell ref="K93:L93"/>
    <mergeCell ref="K94:L94"/>
    <mergeCell ref="S86:T86"/>
    <mergeCell ref="S94:T94"/>
    <mergeCell ref="K91:L91"/>
    <mergeCell ref="S89:T89"/>
    <mergeCell ref="S90:T90"/>
    <mergeCell ref="S91:T91"/>
    <mergeCell ref="O91:P91"/>
    <mergeCell ref="S88:T88"/>
    <mergeCell ref="S93:T93"/>
    <mergeCell ref="O93:P93"/>
    <mergeCell ref="B104:Z104"/>
    <mergeCell ref="S106:T106"/>
    <mergeCell ref="S107:T107"/>
    <mergeCell ref="O106:P106"/>
    <mergeCell ref="O107:P107"/>
    <mergeCell ref="Q106:R106"/>
    <mergeCell ref="Q95:R95"/>
    <mergeCell ref="S101:T101"/>
    <mergeCell ref="Q101:R101"/>
    <mergeCell ref="Q102:R102"/>
    <mergeCell ref="Q103:R103"/>
    <mergeCell ref="B99:E99"/>
    <mergeCell ref="S100:T100"/>
    <mergeCell ref="B97:H97"/>
    <mergeCell ref="S99:T99"/>
    <mergeCell ref="B98:H98"/>
    <mergeCell ref="S102:T102"/>
    <mergeCell ref="B109:E109"/>
    <mergeCell ref="B110:E110"/>
    <mergeCell ref="Q110:R110"/>
    <mergeCell ref="B107:E107"/>
    <mergeCell ref="B103:H103"/>
    <mergeCell ref="K102:L102"/>
    <mergeCell ref="K103:L103"/>
    <mergeCell ref="Q109:R109"/>
    <mergeCell ref="S109:T109"/>
    <mergeCell ref="Q111:R111"/>
    <mergeCell ref="Q113:R113"/>
    <mergeCell ref="K111:L111"/>
    <mergeCell ref="O111:P111"/>
    <mergeCell ref="O113:P113"/>
    <mergeCell ref="K109:L109"/>
    <mergeCell ref="S111:T111"/>
    <mergeCell ref="S120:T120"/>
    <mergeCell ref="S116:T116"/>
    <mergeCell ref="K119:L119"/>
    <mergeCell ref="S113:T113"/>
    <mergeCell ref="S117:T117"/>
    <mergeCell ref="Q117:R117"/>
    <mergeCell ref="Q119:R119"/>
    <mergeCell ref="Q120:R120"/>
    <mergeCell ref="O120:P120"/>
    <mergeCell ref="O117:P117"/>
    <mergeCell ref="B117:E117"/>
    <mergeCell ref="O114:P114"/>
    <mergeCell ref="K113:L113"/>
    <mergeCell ref="S119:T119"/>
    <mergeCell ref="S114:T114"/>
    <mergeCell ref="B113:E113"/>
    <mergeCell ref="B119:E119"/>
    <mergeCell ref="B116:E116"/>
    <mergeCell ref="O116:P116"/>
    <mergeCell ref="Q114:R114"/>
    <mergeCell ref="B120:E120"/>
    <mergeCell ref="B112:Z112"/>
    <mergeCell ref="K110:L110"/>
    <mergeCell ref="S110:T110"/>
    <mergeCell ref="B118:Z118"/>
    <mergeCell ref="K114:L114"/>
    <mergeCell ref="K116:L116"/>
    <mergeCell ref="K117:L117"/>
    <mergeCell ref="K120:L120"/>
    <mergeCell ref="Q116:R116"/>
    <mergeCell ref="B77:H77"/>
    <mergeCell ref="Q82:R82"/>
    <mergeCell ref="S82:T82"/>
    <mergeCell ref="K81:L81"/>
    <mergeCell ref="B81:H81"/>
    <mergeCell ref="S78:T78"/>
    <mergeCell ref="Q78:R78"/>
    <mergeCell ref="K77:L77"/>
    <mergeCell ref="K80:L80"/>
    <mergeCell ref="B78:H78"/>
    <mergeCell ref="S76:T76"/>
    <mergeCell ref="S77:T77"/>
    <mergeCell ref="O77:P77"/>
    <mergeCell ref="Q75:R75"/>
    <mergeCell ref="Q76:R76"/>
    <mergeCell ref="Q77:R77"/>
    <mergeCell ref="S75:T75"/>
    <mergeCell ref="B71:H71"/>
    <mergeCell ref="S71:T71"/>
    <mergeCell ref="K71:L71"/>
    <mergeCell ref="K9:S9"/>
    <mergeCell ref="B23:Q23"/>
    <mergeCell ref="K69:L69"/>
    <mergeCell ref="K70:L70"/>
    <mergeCell ref="S69:T69"/>
    <mergeCell ref="C26:W26"/>
    <mergeCell ref="C25:W25"/>
    <mergeCell ref="B68:H68"/>
    <mergeCell ref="O65:P65"/>
    <mergeCell ref="Q65:R65"/>
    <mergeCell ref="S65:T65"/>
    <mergeCell ref="S58:T58"/>
    <mergeCell ref="Q45:R45"/>
    <mergeCell ref="O53:T53"/>
    <mergeCell ref="O62:T62"/>
    <mergeCell ref="S57:T57"/>
    <mergeCell ref="S55:T55"/>
    <mergeCell ref="K64:L64"/>
    <mergeCell ref="Q43:R43"/>
    <mergeCell ref="Q55:R55"/>
    <mergeCell ref="B58:E58"/>
    <mergeCell ref="B55:E55"/>
    <mergeCell ref="Q46:R46"/>
    <mergeCell ref="O43:P43"/>
    <mergeCell ref="O64:P64"/>
    <mergeCell ref="Q64:R64"/>
    <mergeCell ref="Q58:R58"/>
    <mergeCell ref="O44:P44"/>
    <mergeCell ref="C34:W34"/>
    <mergeCell ref="C35:W35"/>
    <mergeCell ref="C36:W36"/>
    <mergeCell ref="I42:L42"/>
    <mergeCell ref="O42:T42"/>
    <mergeCell ref="U42:W42"/>
    <mergeCell ref="S43:T43"/>
    <mergeCell ref="Q44:R44"/>
    <mergeCell ref="B46:E46"/>
    <mergeCell ref="X62:Z62"/>
    <mergeCell ref="O63:P63"/>
    <mergeCell ref="Q63:R63"/>
    <mergeCell ref="S63:T63"/>
    <mergeCell ref="A62:A63"/>
    <mergeCell ref="B62:G63"/>
    <mergeCell ref="I62:I63"/>
    <mergeCell ref="O56:P56"/>
    <mergeCell ref="B57:E57"/>
    <mergeCell ref="O96:P96"/>
    <mergeCell ref="O97:P97"/>
    <mergeCell ref="O98:P98"/>
    <mergeCell ref="S64:T64"/>
    <mergeCell ref="K62:L63"/>
    <mergeCell ref="C37:W37"/>
    <mergeCell ref="O95:P95"/>
    <mergeCell ref="U62:W62"/>
    <mergeCell ref="B64:G64"/>
    <mergeCell ref="S44:T44"/>
  </mergeCells>
  <phoneticPr fontId="15" type="noConversion"/>
  <pageMargins left="0.19685039370078741" right="0.19685039370078741" top="0.19685039370078741" bottom="0.19685039370078741" header="0.31496062992125984" footer="0.31496062992125984"/>
  <pageSetup paperSize="9" scale="68" orientation="landscape" verticalDpi="0" r:id="rId1"/>
  <rowBreaks count="2" manualBreakCount="2">
    <brk id="40" max="25" man="1"/>
    <brk id="11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2020-02-17T09:18:24Z</cp:lastPrinted>
  <dcterms:created xsi:type="dcterms:W3CDTF">2019-01-14T08:15:45Z</dcterms:created>
  <dcterms:modified xsi:type="dcterms:W3CDTF">2020-02-17T09:18:38Z</dcterms:modified>
</cp:coreProperties>
</file>