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7310" sheetId="1" r:id="rId1"/>
  </sheets>
  <definedNames>
    <definedName name="_xlnm.Print_Area" localSheetId="0">'1217310'!$A$1:$R$117</definedName>
  </definedNames>
  <calcPr calcId="152511"/>
</workbook>
</file>

<file path=xl/calcChain.xml><?xml version="1.0" encoding="utf-8"?>
<calcChain xmlns="http://schemas.openxmlformats.org/spreadsheetml/2006/main">
  <c r="N93" i="1" l="1"/>
  <c r="K63" i="1"/>
  <c r="K75" i="1" s="1"/>
  <c r="K70" i="1"/>
  <c r="Q70" i="1" s="1"/>
  <c r="R70" i="1" s="1"/>
  <c r="N71" i="1"/>
  <c r="K71" i="1"/>
  <c r="Q71" i="1" s="1"/>
  <c r="R71" i="1" s="1"/>
  <c r="N79" i="1"/>
  <c r="N42" i="1"/>
  <c r="O42" i="1" s="1"/>
  <c r="Q100" i="1"/>
  <c r="R100" i="1" s="1"/>
  <c r="O100" i="1"/>
  <c r="N99" i="1"/>
  <c r="O99" i="1"/>
  <c r="N98" i="1"/>
  <c r="N97" i="1"/>
  <c r="O97" i="1" s="1"/>
  <c r="K99" i="1"/>
  <c r="L99" i="1"/>
  <c r="K98" i="1"/>
  <c r="L98" i="1"/>
  <c r="L100" i="1"/>
  <c r="K97" i="1"/>
  <c r="L97" i="1" s="1"/>
  <c r="N92" i="1"/>
  <c r="O92" i="1" s="1"/>
  <c r="N91" i="1"/>
  <c r="O91" i="1" s="1"/>
  <c r="K93" i="1"/>
  <c r="L93" i="1" s="1"/>
  <c r="K92" i="1"/>
  <c r="Q89" i="1"/>
  <c r="R89" i="1" s="1"/>
  <c r="O89" i="1"/>
  <c r="L89" i="1"/>
  <c r="Q81" i="1"/>
  <c r="R81" i="1" s="1"/>
  <c r="Q82" i="1"/>
  <c r="Q83" i="1"/>
  <c r="R83" i="1" s="1"/>
  <c r="L81" i="1"/>
  <c r="L82" i="1"/>
  <c r="L83" i="1"/>
  <c r="K80" i="1"/>
  <c r="K79" i="1" s="1"/>
  <c r="N75" i="1"/>
  <c r="N74" i="1"/>
  <c r="O74" i="1" s="1"/>
  <c r="K74" i="1"/>
  <c r="N70" i="1"/>
  <c r="O70" i="1"/>
  <c r="O93" i="1"/>
  <c r="Q88" i="1"/>
  <c r="R88" i="1" s="1"/>
  <c r="Q87" i="1"/>
  <c r="R87" i="1" s="1"/>
  <c r="L92" i="1"/>
  <c r="R82" i="1"/>
  <c r="Q68" i="1"/>
  <c r="R68" i="1" s="1"/>
  <c r="Q67" i="1"/>
  <c r="R67" i="1" s="1"/>
  <c r="Q62" i="1"/>
  <c r="R62" i="1" s="1"/>
  <c r="Q63" i="1"/>
  <c r="R63" i="1" s="1"/>
  <c r="Q64" i="1"/>
  <c r="R64" i="1" s="1"/>
  <c r="N61" i="1"/>
  <c r="N41" i="1" s="1"/>
  <c r="L74" i="1"/>
  <c r="O68" i="1"/>
  <c r="O71" i="1"/>
  <c r="O80" i="1"/>
  <c r="O81" i="1"/>
  <c r="O82" i="1"/>
  <c r="O83" i="1"/>
  <c r="O87" i="1"/>
  <c r="O88" i="1"/>
  <c r="O67" i="1"/>
  <c r="O64" i="1"/>
  <c r="O63" i="1"/>
  <c r="O62" i="1"/>
  <c r="L62" i="1"/>
  <c r="L64" i="1"/>
  <c r="L67" i="1"/>
  <c r="L68" i="1"/>
  <c r="L87" i="1"/>
  <c r="L88" i="1"/>
  <c r="O98" i="1"/>
  <c r="Q80" i="1"/>
  <c r="R80" i="1" s="1"/>
  <c r="O75" i="1"/>
  <c r="L70" i="1"/>
  <c r="Q98" i="1"/>
  <c r="R98" i="1"/>
  <c r="O79" i="1"/>
  <c r="Q99" i="1"/>
  <c r="R99" i="1" s="1"/>
  <c r="O61" i="1"/>
  <c r="Q75" i="1" l="1"/>
  <c r="R75" i="1" s="1"/>
  <c r="L75" i="1"/>
  <c r="O41" i="1"/>
  <c r="N43" i="1"/>
  <c r="L79" i="1"/>
  <c r="K42" i="1"/>
  <c r="L42" i="1" s="1"/>
  <c r="Q79" i="1"/>
  <c r="R79" i="1" s="1"/>
  <c r="R42" i="1"/>
  <c r="Q74" i="1"/>
  <c r="R74" i="1" s="1"/>
  <c r="Q92" i="1"/>
  <c r="R92" i="1" s="1"/>
  <c r="Q42" i="1"/>
  <c r="Q97" i="1"/>
  <c r="R97" i="1" s="1"/>
  <c r="Q93" i="1"/>
  <c r="R93" i="1" s="1"/>
  <c r="L71" i="1"/>
  <c r="L80" i="1"/>
  <c r="K91" i="1"/>
  <c r="L63" i="1"/>
  <c r="K61" i="1"/>
  <c r="K41" i="1" l="1"/>
  <c r="L61" i="1"/>
  <c r="Q91" i="1"/>
  <c r="R91" i="1" s="1"/>
  <c r="L91" i="1"/>
  <c r="Q61" i="1"/>
  <c r="R61" i="1" s="1"/>
  <c r="O43" i="1"/>
  <c r="K51" i="1"/>
  <c r="L51" i="1" l="1"/>
  <c r="K52" i="1"/>
  <c r="K43" i="1"/>
  <c r="L41" i="1"/>
  <c r="R41" i="1" s="1"/>
  <c r="Q41" i="1"/>
  <c r="H51" i="1" l="1"/>
  <c r="L43" i="1"/>
  <c r="R43" i="1" s="1"/>
  <c r="Q43" i="1"/>
  <c r="L52" i="1"/>
  <c r="H52" i="1" l="1"/>
  <c r="N52" i="1" s="1"/>
  <c r="I51" i="1"/>
  <c r="N51" i="1"/>
  <c r="I52" i="1" l="1"/>
  <c r="O52" i="1" s="1"/>
  <c r="O51" i="1"/>
</calcChain>
</file>

<file path=xl/sharedStrings.xml><?xml version="1.0" encoding="utf-8"?>
<sst xmlns="http://schemas.openxmlformats.org/spreadsheetml/2006/main" count="207" uniqueCount="117">
  <si>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</si>
  <si>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</si>
  <si>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</si>
  <si>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</si>
  <si>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</si>
  <si>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</si>
  <si>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</si>
  <si>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</si>
  <si>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</si>
  <si>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</si>
  <si>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</si>
  <si>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</si>
  <si>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</si>
  <si>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</si>
  <si>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</si>
  <si>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</si>
  <si>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</si>
  <si>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</si>
  <si>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</si>
  <si>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</si>
  <si>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</si>
  <si>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</si>
  <si>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</si>
  <si>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</si>
  <si>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</si>
  <si>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</si>
  <si>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</si>
  <si>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>обсяг видатків</t>
  </si>
  <si>
    <t>од.</t>
  </si>
  <si>
    <t>%</t>
  </si>
  <si>
    <t>рішення сесії міської ради</t>
  </si>
  <si>
    <t>розрахунково</t>
  </si>
  <si>
    <t>Програма утримання та розвитку житлово-комунального господарства та благоустрою м.Хмельницького на 2017-2020 роки</t>
  </si>
  <si>
    <t>Будівництво об’єктів житлово-комунального господарства</t>
  </si>
  <si>
    <r>
      <t xml:space="preserve">Завдання 1. </t>
    </r>
    <r>
      <rPr>
        <sz val="12"/>
        <rFont val="Times New Roman"/>
        <family val="1"/>
        <charset val="204"/>
      </rPr>
      <t>Забезпечення будівництва об’єктів</t>
    </r>
  </si>
  <si>
    <t>будівництво центру поводження з тваринами КП «Надія» по вул. Заводській, 165 в м. Хмельницькому</t>
  </si>
  <si>
    <t xml:space="preserve">середні витрати на будівництво одного об'єкту </t>
  </si>
  <si>
    <t xml:space="preserve">витрати на виготовлення 1 проектно-кошторисної документації </t>
  </si>
  <si>
    <t xml:space="preserve">од. </t>
  </si>
  <si>
    <t>титульний список</t>
  </si>
  <si>
    <r>
      <t xml:space="preserve">Завдання 2. </t>
    </r>
    <r>
      <rPr>
        <sz val="12"/>
        <rFont val="Times New Roman"/>
        <family val="1"/>
        <charset val="204"/>
      </rPr>
      <t>Забезпечення реконструкції та реставрації об’єктів</t>
    </r>
  </si>
  <si>
    <t>обсяг видатків, в т.ч.:</t>
  </si>
  <si>
    <t xml:space="preserve">реконструкція прв. Перемоги з влаштуванням виїзду на вул. Свободи </t>
  </si>
  <si>
    <t>розробка ПКД на реконструкцію парку культури та відпочинку ім. М.Чекмана</t>
  </si>
  <si>
    <t>кількість об'єктів, які планується реконструювати</t>
  </si>
  <si>
    <t xml:space="preserve">середня вартість реконструкції 1 об'єкту </t>
  </si>
  <si>
    <t>титульний список/ рішення сесії міської ради</t>
  </si>
  <si>
    <t>0443</t>
  </si>
  <si>
    <t>грн.</t>
  </si>
  <si>
    <t>Забезпечення будівництва об’єктів</t>
  </si>
  <si>
    <t>Забезпечення реконструкції об’єктів</t>
  </si>
  <si>
    <t>від 29 грудня 2018 року № 1209)</t>
  </si>
  <si>
    <t>ЗВІТ</t>
  </si>
  <si>
    <t>про виконання паспорта бюджетної програми</t>
  </si>
  <si>
    <t>місцевого бюджету на 01.01.2020 року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</si>
  <si>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</si>
  <si>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</si>
  <si>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</si>
  <si>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</si>
  <si>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</si>
  <si>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</si>
  <si>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Видатки (надані кредити з бюджету) та напрями використання бюджетних коштів за бюджетною програмою </t>
  </si>
  <si>
    <t>Виконання власних повноважень міських рад в галузі будівництва, реконструкції об'єктів комунального господарства, шляхів місцевого значення</t>
  </si>
  <si>
    <t>Забезпечення розвитку інфрастуктури території</t>
  </si>
  <si>
    <t>8.</t>
  </si>
  <si>
    <t>Завдання</t>
  </si>
  <si>
    <t>Завдання 1. Забезпечення будівництва об’єктів</t>
  </si>
  <si>
    <t>Завдання 2. Забезпечення реконструкції об’єктів</t>
  </si>
  <si>
    <t>гривень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</si>
  <si>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</si>
  <si>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Касові видатки (надані кредити з бюджету)</t>
  </si>
  <si>
    <t xml:space="preserve">Результативні показники бюджетної програми та аналіз їх виконання </t>
  </si>
  <si>
    <t>9.</t>
  </si>
  <si>
    <t>будівництво внутрішньоквартального проїзду від вул. Залізняка до будинку №  16/2 по вул. Лісогринівецькій</t>
  </si>
  <si>
    <t>будівництво парку "Молодіжний" на вул. С. Бандери в м. Хмельницькому (ОВД)</t>
  </si>
  <si>
    <t>кількість об'єктів нового будівництва</t>
  </si>
  <si>
    <t>кількість проектно-кошторисної документації, яку необхідно та планується виготовити</t>
  </si>
  <si>
    <t xml:space="preserve">відсоток передбачених коштів на будівництво центру поводження з тваринами КП «Надія» відповідно до проектно-кошторисної документації </t>
  </si>
  <si>
    <t xml:space="preserve">відсоток передбачених коштів на будівництво внутрішньоквартального проїзду відповідно до проектно-кошторисної документації </t>
  </si>
  <si>
    <t>реконструкція покрівель житлових будинків</t>
  </si>
  <si>
    <t>реконструкція мережі зовнішнього електропостачання 107 садових будинків ОК «Садівниче товариство «Левада-Гречани» проїзд 1-й Трояндовий - 8-й Трояндовий в межах м. Хмельницького</t>
  </si>
  <si>
    <t>кількість житлових будинків, в яких необхідно та планується виконати роботи з реконструкції покрівель</t>
  </si>
  <si>
    <t>витрати на виконання робіт з реконструкції покрівлі в 1 житловому будинку</t>
  </si>
  <si>
    <t>питома вага кількості житлових будинків, в яких заплановано виконати роботи з реконструкції покрівель до кількості житлових будинків, в яких необхідно виконати роботи з реконструкції покрівель</t>
  </si>
  <si>
    <t xml:space="preserve">відсоток передбачених коштів на реконструкцію провулку Перемоги з влаштуванням виїзду на вул. Свободи відповідно до проектно-кошторисної документації </t>
  </si>
  <si>
    <t>питома вага кількості проектно-кошторисної документації, що заплановано виготовити до кількості, що необхідно виготовити</t>
  </si>
  <si>
    <t xml:space="preserve">відсоток передбачених коштів на реконструкція мережі зовнішнього електропостачання 107 садових будинків відповідно до проектно-кошторисної документації 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</si>
  <si>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</si>
  <si>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</si>
  <si>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</si>
  <si>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7310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</si>
  <si>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</si>
  <si>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</si>
  <si>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</si>
  <si>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</si>
  <si>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</si>
  <si>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</si>
  <si>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затрат</t>
  </si>
  <si>
    <t>продукту</t>
  </si>
  <si>
    <t>ефективності</t>
  </si>
  <si>
    <t>якості</t>
  </si>
  <si>
    <t xml:space="preserve">Заступник начальника управління житлово-комунального </t>
  </si>
  <si>
    <t>господарства- начальник планово-фінансового відділу</t>
  </si>
  <si>
    <t>10. Узагальнений висновок про виконання бюджетної програми.</t>
  </si>
  <si>
    <t>Н. Вітковська</t>
  </si>
  <si>
    <t>Пояснення: п.1, 2 роботи виконані, фактичне використання коштів</t>
  </si>
  <si>
    <t>Виконання бюджетної програми становить 99,1 % до затверджених призначень в 2019 р.</t>
  </si>
  <si>
    <t>(найменування відповідального виконавця)</t>
  </si>
  <si>
    <t>Пояснення: п.1,2 роботи виконані, економія коштів</t>
  </si>
  <si>
    <t>Пояснення: п.1 середні витрати змінилися за рахунок економії коштів</t>
  </si>
  <si>
    <t>Пояснення: п.1, 2 відсоток передбачених коштів зменшився за рахунок економії коштів</t>
  </si>
  <si>
    <t>Пояснення: п.2 не здійснений авторський нагляд в зв'язку з тим, що об'єкт не завершений, роботи продовжаться в 2020 р.</t>
  </si>
  <si>
    <t>Пояснення: п.1,4 економія коштів, роботи виконані</t>
  </si>
  <si>
    <t xml:space="preserve">Пояснення: п.1 середні витратии відрізнються в зв'язку з економією коштів </t>
  </si>
  <si>
    <t>Пояснення: п.3 середні витратии відрізнються в зв'язку з тим, що об'єкт "Реконструкція прв. Перемоги з влаштуванням виїзду на вул. Свободи" не завершений, роботи продовжаться в 2020 р.</t>
  </si>
  <si>
    <t>Пояснення: п.2 відсоток передбачених коштів на реконструкцію провулку Перемоги відрізнється з тим, що об'єкт не завершений, роботи продовжаться в 2020 р.</t>
  </si>
  <si>
    <t>Аналіз стану виконання результативних показників: по завданню 1 роботи виконані, в показниках затрат виникла економія коштів; по завданню 2 недоосвоєння коштів по роботах з реконструкції прв. Перемоги з влаштуванням виїзду на вул. Свободи тому, що завершення робіт продовжиться в 2020 р., по інших об'єктах виникла економія коштів, роботи виконані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</si>
</sst>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43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7" fillId="0" borderId="2" xfId="2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2" applyFont="1" applyBorder="1" applyAlignment="1">
      <alignment horizontal="left" vertical="center" wrapText="1"/>
    </xf>
    <xf numFmtId="0" fontId="9" fillId="0" borderId="2" xfId="0" applyFont="1" applyFill="1" applyBorder="1"/>
    <xf numFmtId="0" fontId="2" fillId="0" borderId="2" xfId="2" applyNumberFormat="1" applyFont="1" applyFill="1" applyBorder="1" applyAlignment="1">
      <alignment vertical="center" wrapText="1"/>
    </xf>
    <xf numFmtId="3" fontId="2" fillId="0" borderId="2" xfId="2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2" xfId="0" applyFont="1" applyBorder="1"/>
    <xf numFmtId="4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2" fillId="0" borderId="0" xfId="3" applyFont="1" applyBorder="1" applyAlignment="1">
      <alignment vertical="top"/>
    </xf>
    <xf numFmtId="0" fontId="8" fillId="0" borderId="1" xfId="3" applyFont="1" applyBorder="1" applyAlignme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174" fontId="9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74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11" fillId="0" borderId="0" xfId="0" applyFont="1" applyAlignment="1">
      <alignment horizontal="left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/>
    <xf numFmtId="0" fontId="2" fillId="0" borderId="0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4" fillId="0" borderId="0" xfId="0" applyFont="1"/>
    <xf numFmtId="0" fontId="2" fillId="0" borderId="0" xfId="3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4" fontId="15" fillId="0" borderId="3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2" fontId="15" fillId="0" borderId="3" xfId="0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3" xfId="0" applyFont="1" applyBorder="1"/>
    <xf numFmtId="4" fontId="9" fillId="0" borderId="5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/>
    <xf numFmtId="0" fontId="2" fillId="0" borderId="0" xfId="3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9" fillId="0" borderId="7" xfId="0" applyFont="1" applyBorder="1" applyAlignment="1">
      <alignment horizontal="center" vertical="justify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2" fillId="0" borderId="0" xfId="3" applyFont="1" applyBorder="1" applyAlignment="1">
      <alignment horizontal="center"/>
    </xf>
    <xf numFmtId="0" fontId="4" fillId="0" borderId="7" xfId="3" applyFont="1" applyBorder="1" applyAlignment="1">
      <alignment horizontal="center" vertical="top" wrapText="1"/>
    </xf>
    <xf numFmtId="0" fontId="7" fillId="0" borderId="8" xfId="2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3" applyFont="1" applyBorder="1" applyAlignment="1">
      <alignment horizontal="center" vertical="top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0" fillId="0" borderId="2" xfId="0" applyFill="1" applyBorder="1" applyAlignment="1">
      <alignment horizontal="left" vertic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6"/>
  <sheetViews>
    <sheetView tabSelected="1" topLeftCell="C21" zoomScaleNormal="100" zoomScaleSheetLayoutView="90" workbookViewId="0">
      <selection activeCell="T43" sqref="T43"/>
    </sheetView>
  </sheetViews>
  <sheetFormatPr defaultRowHeight="15" x14ac:dyDescent="0.25"/>
  <cols>
    <col min="1" max="1" width="4.85546875" style="72" customWidth="1"/>
    <col min="2" max="2" width="10.42578125" style="5" customWidth="1"/>
    <col min="3" max="3" width="6.85546875" style="5" customWidth="1"/>
    <col min="4" max="4" width="12.42578125" style="5" customWidth="1"/>
    <col min="5" max="5" width="12.5703125" style="5" customWidth="1"/>
    <col min="6" max="6" width="9" style="5" hidden="1" customWidth="1"/>
    <col min="7" max="7" width="10.42578125" style="5" customWidth="1"/>
    <col min="8" max="8" width="12.28515625" style="5" customWidth="1"/>
    <col min="9" max="9" width="14.140625" style="5" customWidth="1"/>
    <col min="10" max="10" width="12.7109375" style="5" customWidth="1"/>
    <col min="11" max="11" width="15.28515625" style="5" customWidth="1"/>
    <col min="12" max="12" width="12.7109375" style="5" customWidth="1"/>
    <col min="13" max="13" width="12.140625" style="5" customWidth="1"/>
    <col min="14" max="14" width="13.5703125" style="5" customWidth="1"/>
    <col min="15" max="15" width="13" style="5" customWidth="1"/>
    <col min="16" max="16" width="15" style="5" customWidth="1"/>
    <col min="17" max="18" width="14.140625" style="5" customWidth="1"/>
    <col min="19" max="19" width="9.7109375" style="5" customWidth="1"/>
    <col min="20" max="20" width="11.140625" style="5" customWidth="1"/>
    <col min="21" max="21" width="10.7109375" style="5" customWidth="1"/>
    <col min="22" max="16384" width="9.140625" style="5"/>
  </cols>
  <sheetData>
    <row r="1" spans="1:18" x14ac:dyDescent="0.25">
      <c r="O1" s="2" t="s">
        <v>7</v>
      </c>
    </row>
    <row r="2" spans="1:18" x14ac:dyDescent="0.25">
      <c r="O2" s="2" t="s">
        <v>4</v>
      </c>
    </row>
    <row r="3" spans="1:18" x14ac:dyDescent="0.25">
      <c r="O3" s="2" t="s">
        <v>5</v>
      </c>
    </row>
    <row r="4" spans="1:18" x14ac:dyDescent="0.25">
      <c r="O4" s="3" t="s">
        <v>6</v>
      </c>
    </row>
    <row r="5" spans="1:18" x14ac:dyDescent="0.25">
      <c r="O5" s="3" t="s">
        <v>51</v>
      </c>
    </row>
    <row r="8" spans="1:18" x14ac:dyDescent="0.25">
      <c r="K8" s="44" t="s">
        <v>52</v>
      </c>
      <c r="L8" s="25"/>
      <c r="O8" s="25"/>
      <c r="P8" s="25"/>
    </row>
    <row r="9" spans="1:18" ht="15.75" x14ac:dyDescent="0.25">
      <c r="I9" s="98" t="s">
        <v>53</v>
      </c>
      <c r="J9" s="98"/>
      <c r="K9" s="98"/>
      <c r="L9" s="98"/>
      <c r="M9" s="43"/>
      <c r="N9" s="43"/>
      <c r="O9" s="43"/>
      <c r="P9" s="43"/>
      <c r="Q9" s="43"/>
    </row>
    <row r="10" spans="1:18" ht="15.75" x14ac:dyDescent="0.25">
      <c r="I10" s="98" t="s">
        <v>54</v>
      </c>
      <c r="J10" s="98"/>
      <c r="K10" s="98"/>
      <c r="L10" s="98"/>
      <c r="M10" s="43"/>
      <c r="N10" s="43"/>
      <c r="O10" s="43"/>
      <c r="P10" s="43"/>
    </row>
    <row r="13" spans="1:18" ht="18.75" customHeight="1" x14ac:dyDescent="0.25">
      <c r="A13" s="72" t="s">
        <v>0</v>
      </c>
      <c r="B13" s="130">
        <v>1200000</v>
      </c>
      <c r="C13" s="130"/>
      <c r="E13" s="1"/>
      <c r="F13" s="1"/>
      <c r="G13" s="1" t="s">
        <v>1</v>
      </c>
      <c r="H13" s="1"/>
      <c r="I13" s="6"/>
      <c r="J13" s="6"/>
      <c r="K13" s="6"/>
      <c r="L13" s="6"/>
      <c r="M13" s="6"/>
      <c r="N13" s="6"/>
      <c r="Q13" s="134" t="s">
        <v>94</v>
      </c>
      <c r="R13" s="134"/>
    </row>
    <row r="14" spans="1:18" ht="69" customHeight="1" x14ac:dyDescent="0.25">
      <c r="B14" s="131" t="s">
        <v>88</v>
      </c>
      <c r="C14" s="131"/>
      <c r="E14" s="70"/>
      <c r="F14" s="70"/>
      <c r="G14" s="90" t="s">
        <v>92</v>
      </c>
      <c r="H14" s="90"/>
      <c r="I14" s="90"/>
      <c r="J14" s="90"/>
      <c r="K14" s="90"/>
      <c r="L14" s="90"/>
      <c r="M14" s="70"/>
      <c r="N14" s="70"/>
      <c r="Q14" s="89" t="s">
        <v>95</v>
      </c>
      <c r="R14" s="89"/>
    </row>
    <row r="15" spans="1:18" x14ac:dyDescent="0.25">
      <c r="B15" s="7"/>
      <c r="Q15" s="52"/>
      <c r="R15" s="52"/>
    </row>
    <row r="16" spans="1:18" ht="18" customHeight="1" x14ac:dyDescent="0.25">
      <c r="A16" s="72" t="s">
        <v>2</v>
      </c>
      <c r="B16" s="130">
        <v>1210000</v>
      </c>
      <c r="C16" s="130"/>
      <c r="E16" s="30"/>
      <c r="F16" s="30"/>
      <c r="G16" s="1" t="s">
        <v>1</v>
      </c>
      <c r="H16" s="30"/>
      <c r="I16" s="6"/>
      <c r="J16" s="6"/>
      <c r="K16" s="6"/>
      <c r="L16" s="6"/>
      <c r="M16" s="6"/>
      <c r="N16" s="6"/>
      <c r="Q16" s="134" t="s">
        <v>94</v>
      </c>
      <c r="R16" s="134"/>
    </row>
    <row r="17" spans="1:24" ht="66.75" customHeight="1" x14ac:dyDescent="0.25">
      <c r="B17" s="131" t="s">
        <v>88</v>
      </c>
      <c r="C17" s="131"/>
      <c r="E17" s="70"/>
      <c r="F17" s="70"/>
      <c r="G17" s="90" t="s">
        <v>107</v>
      </c>
      <c r="H17" s="90"/>
      <c r="I17" s="90"/>
      <c r="J17" s="90"/>
      <c r="K17" s="90"/>
      <c r="L17" s="90"/>
      <c r="M17" s="70"/>
      <c r="N17" s="70"/>
      <c r="Q17" s="89" t="s">
        <v>95</v>
      </c>
      <c r="R17" s="89"/>
    </row>
    <row r="18" spans="1:24" x14ac:dyDescent="0.25">
      <c r="B18" s="7"/>
      <c r="Q18" s="52"/>
      <c r="R18" s="52"/>
    </row>
    <row r="19" spans="1:24" ht="18.75" customHeight="1" x14ac:dyDescent="0.25">
      <c r="A19" s="72" t="s">
        <v>3</v>
      </c>
      <c r="B19" s="130">
        <v>1217310</v>
      </c>
      <c r="C19" s="130"/>
      <c r="E19" s="101" t="s">
        <v>90</v>
      </c>
      <c r="F19" s="101"/>
      <c r="G19" s="101"/>
      <c r="I19" s="102" t="s">
        <v>47</v>
      </c>
      <c r="J19" s="102"/>
      <c r="L19" s="101" t="s">
        <v>33</v>
      </c>
      <c r="M19" s="101"/>
      <c r="N19" s="101"/>
      <c r="O19" s="101"/>
      <c r="P19" s="101"/>
      <c r="Q19" s="104">
        <v>22201100000</v>
      </c>
      <c r="R19" s="104"/>
    </row>
    <row r="20" spans="1:24" ht="67.5" customHeight="1" x14ac:dyDescent="0.25">
      <c r="B20" s="131" t="s">
        <v>88</v>
      </c>
      <c r="C20" s="131"/>
      <c r="E20" s="133" t="s">
        <v>89</v>
      </c>
      <c r="F20" s="133"/>
      <c r="G20" s="133"/>
      <c r="I20" s="131" t="s">
        <v>91</v>
      </c>
      <c r="J20" s="131"/>
      <c r="L20" s="136" t="s">
        <v>93</v>
      </c>
      <c r="M20" s="136"/>
      <c r="N20" s="136"/>
      <c r="O20" s="136"/>
      <c r="P20" s="136"/>
      <c r="Q20" s="89" t="s">
        <v>96</v>
      </c>
      <c r="R20" s="89"/>
    </row>
    <row r="21" spans="1:24" ht="15.75" x14ac:dyDescent="0.25">
      <c r="B21" s="45"/>
      <c r="D21" s="29"/>
      <c r="E21" s="29"/>
      <c r="F21" s="29"/>
      <c r="G21" s="29"/>
      <c r="H21" s="29"/>
      <c r="J21" s="29"/>
      <c r="K21" s="29"/>
      <c r="L21" s="29"/>
      <c r="M21" s="29"/>
      <c r="N21" s="29"/>
      <c r="O21" s="29"/>
    </row>
    <row r="22" spans="1:24" ht="15.75" customHeight="1" x14ac:dyDescent="0.25">
      <c r="A22" s="73" t="s">
        <v>55</v>
      </c>
      <c r="B22" s="103" t="s">
        <v>56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52"/>
      <c r="T22" s="52"/>
      <c r="U22" s="47"/>
    </row>
    <row r="23" spans="1:24" ht="15.75" x14ac:dyDescent="0.25">
      <c r="A23" s="74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6"/>
      <c r="T23" s="56"/>
      <c r="U23" s="46"/>
      <c r="V23" s="9"/>
      <c r="W23" s="9"/>
      <c r="X23" s="9"/>
    </row>
    <row r="24" spans="1:24" ht="17.100000000000001" customHeight="1" x14ac:dyDescent="0.25">
      <c r="A24" s="53"/>
      <c r="B24" s="48" t="s">
        <v>16</v>
      </c>
      <c r="C24" s="99" t="s">
        <v>57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58"/>
      <c r="Q24" s="58"/>
      <c r="R24" s="58"/>
      <c r="S24" s="58"/>
      <c r="T24" s="58"/>
      <c r="U24" s="58"/>
      <c r="V24" s="58"/>
      <c r="W24" s="58"/>
      <c r="X24" s="9"/>
    </row>
    <row r="25" spans="1:24" ht="17.100000000000001" customHeight="1" x14ac:dyDescent="0.25">
      <c r="A25" s="53"/>
      <c r="B25" s="48">
        <v>1</v>
      </c>
      <c r="C25" s="100" t="s">
        <v>62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58"/>
      <c r="Q25" s="58"/>
      <c r="R25" s="58"/>
      <c r="S25" s="58"/>
      <c r="T25" s="58"/>
      <c r="U25" s="58"/>
      <c r="V25" s="58"/>
      <c r="W25" s="58"/>
      <c r="X25" s="9"/>
    </row>
    <row r="26" spans="1:24" ht="15.75" x14ac:dyDescent="0.25">
      <c r="A26" s="71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9"/>
      <c r="V26" s="9"/>
      <c r="W26" s="9"/>
      <c r="X26" s="9"/>
    </row>
    <row r="27" spans="1:24" ht="18" customHeight="1" x14ac:dyDescent="0.25">
      <c r="A27" s="73" t="s">
        <v>58</v>
      </c>
      <c r="B27" s="49" t="s">
        <v>59</v>
      </c>
      <c r="C27" s="49"/>
      <c r="D27" s="49"/>
      <c r="E27" s="52"/>
      <c r="F27" s="115" t="s">
        <v>63</v>
      </c>
      <c r="G27" s="115"/>
      <c r="H27" s="115"/>
      <c r="I27" s="115"/>
      <c r="J27" s="115"/>
      <c r="K27" s="115"/>
      <c r="L27" s="115"/>
      <c r="M27" s="115"/>
      <c r="N27" s="115"/>
      <c r="O27" s="56"/>
      <c r="P27" s="56"/>
      <c r="Q27" s="56"/>
      <c r="R27" s="56"/>
      <c r="S27" s="56"/>
      <c r="T27" s="56"/>
      <c r="U27" s="9"/>
      <c r="V27" s="9"/>
      <c r="W27" s="9"/>
      <c r="X27" s="9"/>
    </row>
    <row r="28" spans="1:24" ht="15.75" x14ac:dyDescent="0.25">
      <c r="A28" s="74"/>
      <c r="B28" s="52"/>
      <c r="C28" s="52"/>
      <c r="D28" s="52"/>
      <c r="E28" s="52"/>
      <c r="F28" s="50"/>
      <c r="G28" s="56"/>
      <c r="H28" s="56"/>
      <c r="I28" s="56"/>
      <c r="J28" s="56"/>
      <c r="K28" s="56"/>
      <c r="L28" s="56"/>
      <c r="M28" s="57"/>
      <c r="N28" s="56"/>
      <c r="O28" s="56"/>
      <c r="P28" s="56"/>
      <c r="Q28" s="56"/>
      <c r="R28" s="56"/>
      <c r="S28" s="56"/>
      <c r="T28" s="56"/>
      <c r="U28" s="9"/>
      <c r="V28" s="9"/>
      <c r="W28" s="9"/>
      <c r="X28" s="9"/>
    </row>
    <row r="29" spans="1:24" ht="18" customHeight="1" x14ac:dyDescent="0.25">
      <c r="A29" s="75" t="s">
        <v>14</v>
      </c>
      <c r="B29" s="4" t="s">
        <v>60</v>
      </c>
      <c r="C29" s="51"/>
      <c r="D29" s="4"/>
      <c r="E29" s="4"/>
      <c r="F29" s="4"/>
      <c r="G29" s="4"/>
      <c r="H29" s="4"/>
      <c r="I29" s="4"/>
      <c r="J29" s="4"/>
      <c r="K29" s="4"/>
      <c r="L29" s="4"/>
      <c r="M29" s="52"/>
      <c r="N29" s="52"/>
      <c r="O29" s="52"/>
      <c r="P29" s="52"/>
      <c r="Q29" s="52"/>
      <c r="R29" s="52"/>
      <c r="S29" s="56"/>
      <c r="T29" s="56"/>
      <c r="U29" s="9"/>
      <c r="V29" s="9"/>
      <c r="W29" s="9"/>
      <c r="X29" s="9"/>
    </row>
    <row r="30" spans="1:24" x14ac:dyDescent="0.25">
      <c r="A30" s="74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6"/>
      <c r="T30" s="56"/>
      <c r="U30" s="9"/>
      <c r="V30" s="9"/>
      <c r="W30" s="9"/>
      <c r="X30" s="9"/>
    </row>
    <row r="31" spans="1:24" ht="18" customHeight="1" x14ac:dyDescent="0.25">
      <c r="A31" s="53"/>
      <c r="B31" s="48" t="s">
        <v>16</v>
      </c>
      <c r="C31" s="99" t="s">
        <v>65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58"/>
      <c r="Q31" s="58"/>
      <c r="R31" s="58"/>
      <c r="S31" s="58"/>
      <c r="T31" s="58"/>
      <c r="U31" s="56"/>
      <c r="V31" s="9"/>
      <c r="W31" s="9"/>
      <c r="X31" s="9"/>
    </row>
    <row r="32" spans="1:24" ht="18" customHeight="1" x14ac:dyDescent="0.25">
      <c r="A32" s="53"/>
      <c r="B32" s="48">
        <v>1</v>
      </c>
      <c r="C32" s="100" t="s">
        <v>66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58"/>
      <c r="Q32" s="58"/>
      <c r="R32" s="58"/>
      <c r="S32" s="58"/>
      <c r="T32" s="58"/>
      <c r="U32" s="56"/>
      <c r="V32" s="9"/>
      <c r="W32" s="9"/>
      <c r="X32" s="9"/>
    </row>
    <row r="33" spans="1:24" ht="18" customHeight="1" x14ac:dyDescent="0.25">
      <c r="A33" s="74"/>
      <c r="B33" s="48">
        <v>2</v>
      </c>
      <c r="C33" s="100" t="s">
        <v>67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58"/>
      <c r="Q33" s="58"/>
      <c r="R33" s="58"/>
      <c r="S33" s="58"/>
      <c r="T33" s="58"/>
      <c r="U33" s="58"/>
      <c r="V33" s="58"/>
      <c r="W33" s="58"/>
      <c r="X33" s="9"/>
    </row>
    <row r="34" spans="1:24" x14ac:dyDescent="0.25">
      <c r="S34" s="9"/>
      <c r="T34" s="9"/>
      <c r="U34" s="9"/>
      <c r="V34" s="32"/>
      <c r="W34" s="9"/>
      <c r="X34" s="9"/>
    </row>
    <row r="35" spans="1:24" ht="15.75" x14ac:dyDescent="0.25">
      <c r="A35" s="72" t="s">
        <v>17</v>
      </c>
      <c r="B35" s="54" t="s">
        <v>61</v>
      </c>
      <c r="S35" s="9"/>
      <c r="T35" s="9"/>
      <c r="U35" s="9"/>
      <c r="V35" s="32"/>
      <c r="W35" s="9"/>
      <c r="X35" s="9"/>
    </row>
    <row r="36" spans="1:24" ht="15.75" x14ac:dyDescent="0.25">
      <c r="B36" s="45"/>
      <c r="D36" s="29"/>
      <c r="E36" s="29"/>
      <c r="F36" s="29"/>
      <c r="G36" s="29"/>
      <c r="H36" s="29"/>
      <c r="J36" s="29"/>
      <c r="K36" s="29"/>
      <c r="L36" s="29"/>
      <c r="M36" s="29"/>
      <c r="N36" s="29"/>
      <c r="O36" s="29"/>
      <c r="S36" s="9"/>
      <c r="T36" s="9"/>
      <c r="U36" s="9"/>
      <c r="V36" s="9"/>
      <c r="W36" s="9"/>
      <c r="X36" s="9"/>
    </row>
    <row r="37" spans="1:24" ht="15.75" x14ac:dyDescent="0.25">
      <c r="B37" s="4"/>
      <c r="R37" s="5" t="s">
        <v>68</v>
      </c>
    </row>
    <row r="38" spans="1:24" ht="36" customHeight="1" x14ac:dyDescent="0.25">
      <c r="A38" s="125" t="s">
        <v>16</v>
      </c>
      <c r="B38" s="116" t="s">
        <v>13</v>
      </c>
      <c r="C38" s="117"/>
      <c r="D38" s="117"/>
      <c r="E38" s="117"/>
      <c r="F38" s="117"/>
      <c r="G38" s="117"/>
      <c r="H38" s="117"/>
      <c r="I38" s="118"/>
      <c r="J38" s="108" t="s">
        <v>11</v>
      </c>
      <c r="K38" s="108"/>
      <c r="L38" s="108"/>
      <c r="M38" s="108" t="s">
        <v>70</v>
      </c>
      <c r="N38" s="108"/>
      <c r="O38" s="108"/>
      <c r="P38" s="108" t="s">
        <v>12</v>
      </c>
      <c r="Q38" s="108"/>
      <c r="R38" s="108"/>
      <c r="S38" s="9"/>
    </row>
    <row r="39" spans="1:24" ht="33" customHeight="1" x14ac:dyDescent="0.25">
      <c r="A39" s="126"/>
      <c r="B39" s="119"/>
      <c r="C39" s="120"/>
      <c r="D39" s="120"/>
      <c r="E39" s="120"/>
      <c r="F39" s="120"/>
      <c r="G39" s="120"/>
      <c r="H39" s="120"/>
      <c r="I39" s="121"/>
      <c r="J39" s="8" t="s">
        <v>8</v>
      </c>
      <c r="K39" s="8" t="s">
        <v>9</v>
      </c>
      <c r="L39" s="8" t="s">
        <v>10</v>
      </c>
      <c r="M39" s="8" t="s">
        <v>8</v>
      </c>
      <c r="N39" s="16" t="s">
        <v>9</v>
      </c>
      <c r="O39" s="8" t="s">
        <v>10</v>
      </c>
      <c r="P39" s="10" t="s">
        <v>8</v>
      </c>
      <c r="Q39" s="8" t="s">
        <v>9</v>
      </c>
      <c r="R39" s="8" t="s">
        <v>10</v>
      </c>
      <c r="S39" s="9"/>
    </row>
    <row r="40" spans="1:24" ht="15.75" customHeight="1" x14ac:dyDescent="0.25">
      <c r="A40" s="35">
        <v>1</v>
      </c>
      <c r="B40" s="108">
        <v>2</v>
      </c>
      <c r="C40" s="108"/>
      <c r="D40" s="108"/>
      <c r="E40" s="108"/>
      <c r="F40" s="108"/>
      <c r="G40" s="108"/>
      <c r="H40" s="108"/>
      <c r="I40" s="108"/>
      <c r="J40" s="8">
        <v>3</v>
      </c>
      <c r="K40" s="8">
        <v>4</v>
      </c>
      <c r="L40" s="8">
        <v>5</v>
      </c>
      <c r="M40" s="8">
        <v>6</v>
      </c>
      <c r="N40" s="16">
        <v>7</v>
      </c>
      <c r="O40" s="16">
        <v>8</v>
      </c>
      <c r="P40" s="8">
        <v>9</v>
      </c>
      <c r="Q40" s="8">
        <v>10</v>
      </c>
      <c r="R40" s="8">
        <v>11</v>
      </c>
      <c r="S40" s="11"/>
    </row>
    <row r="41" spans="1:24" ht="18" customHeight="1" x14ac:dyDescent="0.25">
      <c r="A41" s="35">
        <v>1</v>
      </c>
      <c r="B41" s="137" t="s">
        <v>49</v>
      </c>
      <c r="C41" s="138"/>
      <c r="D41" s="138"/>
      <c r="E41" s="138"/>
      <c r="F41" s="138"/>
      <c r="G41" s="138"/>
      <c r="H41" s="138"/>
      <c r="I41" s="139"/>
      <c r="J41" s="17"/>
      <c r="K41" s="17">
        <f>K61</f>
        <v>5528600</v>
      </c>
      <c r="L41" s="17">
        <f>K41</f>
        <v>5528600</v>
      </c>
      <c r="M41" s="17"/>
      <c r="N41" s="17">
        <f>N61</f>
        <v>5487856.8300000001</v>
      </c>
      <c r="O41" s="17">
        <f>N41</f>
        <v>5487856.8300000001</v>
      </c>
      <c r="P41" s="17"/>
      <c r="Q41" s="17">
        <f>N41-K41</f>
        <v>-40743.169999999925</v>
      </c>
      <c r="R41" s="17">
        <f t="shared" ref="Q41:R43" si="0">O41-L41</f>
        <v>-40743.169999999925</v>
      </c>
      <c r="S41" s="9"/>
    </row>
    <row r="42" spans="1:24" s="25" customFormat="1" ht="18" customHeight="1" x14ac:dyDescent="0.2">
      <c r="A42" s="35">
        <v>2</v>
      </c>
      <c r="B42" s="137" t="s">
        <v>50</v>
      </c>
      <c r="C42" s="138"/>
      <c r="D42" s="138"/>
      <c r="E42" s="138"/>
      <c r="F42" s="138"/>
      <c r="G42" s="138"/>
      <c r="H42" s="138"/>
      <c r="I42" s="139"/>
      <c r="J42" s="27"/>
      <c r="K42" s="17">
        <f>K79</f>
        <v>2840000</v>
      </c>
      <c r="L42" s="17">
        <f>K42</f>
        <v>2840000</v>
      </c>
      <c r="M42" s="17"/>
      <c r="N42" s="17">
        <f>N79</f>
        <v>2808349.89</v>
      </c>
      <c r="O42" s="17">
        <f>N42</f>
        <v>2808349.89</v>
      </c>
      <c r="P42" s="17"/>
      <c r="Q42" s="17">
        <f t="shared" si="0"/>
        <v>-31650.10999999987</v>
      </c>
      <c r="R42" s="17">
        <f t="shared" si="0"/>
        <v>-31650.10999999987</v>
      </c>
      <c r="S42" s="28"/>
    </row>
    <row r="43" spans="1:24" ht="18" customHeight="1" x14ac:dyDescent="0.25">
      <c r="A43" s="35"/>
      <c r="B43" s="127" t="s">
        <v>15</v>
      </c>
      <c r="C43" s="128"/>
      <c r="D43" s="128"/>
      <c r="E43" s="128"/>
      <c r="F43" s="128"/>
      <c r="G43" s="128"/>
      <c r="H43" s="128"/>
      <c r="I43" s="129"/>
      <c r="J43" s="31"/>
      <c r="K43" s="17">
        <f>SUM(K41:K42)</f>
        <v>8368600</v>
      </c>
      <c r="L43" s="17">
        <f>K43</f>
        <v>8368600</v>
      </c>
      <c r="M43" s="17"/>
      <c r="N43" s="17">
        <f>SUM(N41:N42)</f>
        <v>8296206.7200000007</v>
      </c>
      <c r="O43" s="17">
        <f>N43</f>
        <v>8296206.7200000007</v>
      </c>
      <c r="P43" s="17"/>
      <c r="Q43" s="17">
        <f t="shared" si="0"/>
        <v>-72393.279999999329</v>
      </c>
      <c r="R43" s="17">
        <f t="shared" si="0"/>
        <v>-72393.279999999329</v>
      </c>
    </row>
    <row r="44" spans="1:24" ht="21" customHeight="1" x14ac:dyDescent="0.25">
      <c r="A44" s="35"/>
      <c r="B44" s="140" t="s">
        <v>105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</row>
    <row r="45" spans="1:24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24" ht="17.25" customHeight="1" x14ac:dyDescent="0.25">
      <c r="A46" s="72" t="s">
        <v>64</v>
      </c>
      <c r="B46" s="4" t="s">
        <v>69</v>
      </c>
    </row>
    <row r="47" spans="1:24" ht="15.75" x14ac:dyDescent="0.25">
      <c r="B47" s="4"/>
      <c r="O47" s="5" t="s">
        <v>68</v>
      </c>
    </row>
    <row r="48" spans="1:24" ht="30.75" customHeight="1" x14ac:dyDescent="0.25">
      <c r="A48" s="125" t="s">
        <v>16</v>
      </c>
      <c r="B48" s="116" t="s">
        <v>18</v>
      </c>
      <c r="C48" s="117"/>
      <c r="D48" s="117"/>
      <c r="E48" s="117"/>
      <c r="F48" s="118"/>
      <c r="G48" s="108" t="s">
        <v>11</v>
      </c>
      <c r="H48" s="108"/>
      <c r="I48" s="108"/>
      <c r="J48" s="108" t="s">
        <v>70</v>
      </c>
      <c r="K48" s="108"/>
      <c r="L48" s="108"/>
      <c r="M48" s="108" t="s">
        <v>12</v>
      </c>
      <c r="N48" s="108"/>
      <c r="O48" s="108"/>
    </row>
    <row r="49" spans="1:24" ht="33" customHeight="1" x14ac:dyDescent="0.25">
      <c r="A49" s="126"/>
      <c r="B49" s="119"/>
      <c r="C49" s="120"/>
      <c r="D49" s="120"/>
      <c r="E49" s="120"/>
      <c r="F49" s="121"/>
      <c r="G49" s="8" t="s">
        <v>8</v>
      </c>
      <c r="H49" s="8" t="s">
        <v>9</v>
      </c>
      <c r="I49" s="8" t="s">
        <v>10</v>
      </c>
      <c r="J49" s="8" t="s">
        <v>8</v>
      </c>
      <c r="K49" s="16" t="s">
        <v>9</v>
      </c>
      <c r="L49" s="8" t="s">
        <v>10</v>
      </c>
      <c r="M49" s="8" t="s">
        <v>8</v>
      </c>
      <c r="N49" s="8" t="s">
        <v>9</v>
      </c>
      <c r="O49" s="8" t="s">
        <v>10</v>
      </c>
    </row>
    <row r="50" spans="1:24" ht="18" customHeight="1" x14ac:dyDescent="0.25">
      <c r="A50" s="35">
        <v>1</v>
      </c>
      <c r="B50" s="111">
        <v>2</v>
      </c>
      <c r="C50" s="112"/>
      <c r="D50" s="112"/>
      <c r="E50" s="112"/>
      <c r="F50" s="113"/>
      <c r="G50" s="8">
        <v>3</v>
      </c>
      <c r="H50" s="8">
        <v>4</v>
      </c>
      <c r="I50" s="8">
        <v>5</v>
      </c>
      <c r="J50" s="8">
        <v>6</v>
      </c>
      <c r="K50" s="16">
        <v>7</v>
      </c>
      <c r="L50" s="16">
        <v>8</v>
      </c>
      <c r="M50" s="8">
        <v>9</v>
      </c>
      <c r="N50" s="8">
        <v>10</v>
      </c>
      <c r="O50" s="8">
        <v>11</v>
      </c>
    </row>
    <row r="51" spans="1:24" ht="64.5" customHeight="1" x14ac:dyDescent="0.25">
      <c r="A51" s="35"/>
      <c r="B51" s="105" t="s">
        <v>32</v>
      </c>
      <c r="C51" s="106"/>
      <c r="D51" s="106"/>
      <c r="E51" s="106"/>
      <c r="F51" s="107"/>
      <c r="G51" s="18"/>
      <c r="H51" s="36">
        <f>K43</f>
        <v>8368600</v>
      </c>
      <c r="I51" s="36">
        <f>H51</f>
        <v>8368600</v>
      </c>
      <c r="J51" s="36"/>
      <c r="K51" s="36">
        <f>N43</f>
        <v>8296206.7200000007</v>
      </c>
      <c r="L51" s="36">
        <f>K51</f>
        <v>8296206.7200000007</v>
      </c>
      <c r="M51" s="36"/>
      <c r="N51" s="36">
        <f>K51-H51</f>
        <v>-72393.279999999329</v>
      </c>
      <c r="O51" s="36">
        <f>L51-I51</f>
        <v>-72393.279999999329</v>
      </c>
    </row>
    <row r="52" spans="1:24" s="25" customFormat="1" ht="21.75" customHeight="1" x14ac:dyDescent="0.25">
      <c r="A52" s="76"/>
      <c r="B52" s="91" t="s">
        <v>15</v>
      </c>
      <c r="C52" s="92"/>
      <c r="D52" s="92"/>
      <c r="E52" s="92"/>
      <c r="F52" s="93"/>
      <c r="G52" s="26"/>
      <c r="H52" s="36">
        <f>SUM(H51:H51)</f>
        <v>8368600</v>
      </c>
      <c r="I52" s="36">
        <f>SUM(I51:I51)</f>
        <v>8368600</v>
      </c>
      <c r="J52" s="36"/>
      <c r="K52" s="36">
        <f>SUM(K51:K51)</f>
        <v>8296206.7200000007</v>
      </c>
      <c r="L52" s="36">
        <f>SUM(L51:L51)</f>
        <v>8296206.7200000007</v>
      </c>
      <c r="M52" s="36"/>
      <c r="N52" s="36">
        <f>K52-H52</f>
        <v>-72393.279999999329</v>
      </c>
      <c r="O52" s="36">
        <f>L52-I52</f>
        <v>-72393.279999999329</v>
      </c>
    </row>
    <row r="54" spans="1:24" ht="18" customHeight="1" x14ac:dyDescent="0.25">
      <c r="A54" s="72" t="s">
        <v>72</v>
      </c>
      <c r="B54" s="59" t="s">
        <v>71</v>
      </c>
    </row>
    <row r="55" spans="1:24" ht="15.75" x14ac:dyDescent="0.25">
      <c r="B55" s="4"/>
    </row>
    <row r="56" spans="1:24" ht="50.25" customHeight="1" x14ac:dyDescent="0.25">
      <c r="A56" s="108" t="s">
        <v>16</v>
      </c>
      <c r="B56" s="116" t="s">
        <v>21</v>
      </c>
      <c r="C56" s="117"/>
      <c r="D56" s="117"/>
      <c r="E56" s="117"/>
      <c r="F56" s="117"/>
      <c r="G56" s="118"/>
      <c r="H56" s="108" t="s">
        <v>19</v>
      </c>
      <c r="I56" s="125" t="s">
        <v>20</v>
      </c>
      <c r="J56" s="108" t="s">
        <v>11</v>
      </c>
      <c r="K56" s="108"/>
      <c r="L56" s="108"/>
      <c r="M56" s="111" t="s">
        <v>87</v>
      </c>
      <c r="N56" s="112"/>
      <c r="O56" s="113"/>
      <c r="P56" s="108" t="s">
        <v>12</v>
      </c>
      <c r="Q56" s="108"/>
      <c r="R56" s="108"/>
    </row>
    <row r="57" spans="1:24" ht="36" customHeight="1" x14ac:dyDescent="0.25">
      <c r="A57" s="108"/>
      <c r="B57" s="119"/>
      <c r="C57" s="120"/>
      <c r="D57" s="120"/>
      <c r="E57" s="120"/>
      <c r="F57" s="120"/>
      <c r="G57" s="121"/>
      <c r="H57" s="108"/>
      <c r="I57" s="126"/>
      <c r="J57" s="8" t="s">
        <v>8</v>
      </c>
      <c r="K57" s="8" t="s">
        <v>9</v>
      </c>
      <c r="L57" s="8" t="s">
        <v>10</v>
      </c>
      <c r="M57" s="8" t="s">
        <v>8</v>
      </c>
      <c r="N57" s="8" t="s">
        <v>9</v>
      </c>
      <c r="O57" s="8" t="s">
        <v>10</v>
      </c>
      <c r="P57" s="8" t="s">
        <v>8</v>
      </c>
      <c r="Q57" s="8" t="s">
        <v>9</v>
      </c>
      <c r="R57" s="8" t="s">
        <v>10</v>
      </c>
    </row>
    <row r="58" spans="1:24" ht="18" customHeight="1" x14ac:dyDescent="0.25">
      <c r="A58" s="8">
        <v>1</v>
      </c>
      <c r="B58" s="111">
        <v>2</v>
      </c>
      <c r="C58" s="112"/>
      <c r="D58" s="112"/>
      <c r="E58" s="112"/>
      <c r="F58" s="112"/>
      <c r="G58" s="113"/>
      <c r="H58" s="8">
        <v>3</v>
      </c>
      <c r="I58" s="69">
        <v>4</v>
      </c>
      <c r="J58" s="8">
        <v>5</v>
      </c>
      <c r="K58" s="8">
        <v>6</v>
      </c>
      <c r="L58" s="8">
        <v>7</v>
      </c>
      <c r="M58" s="8">
        <v>8</v>
      </c>
      <c r="N58" s="8">
        <v>9</v>
      </c>
      <c r="O58" s="8">
        <v>10</v>
      </c>
      <c r="P58" s="8">
        <v>11</v>
      </c>
      <c r="Q58" s="8">
        <v>12</v>
      </c>
      <c r="R58" s="8">
        <v>13</v>
      </c>
    </row>
    <row r="59" spans="1:24" ht="23.25" customHeight="1" x14ac:dyDescent="0.25">
      <c r="A59" s="35"/>
      <c r="B59" s="123" t="s">
        <v>34</v>
      </c>
      <c r="C59" s="124"/>
      <c r="D59" s="124"/>
      <c r="E59" s="124"/>
      <c r="F59" s="124"/>
      <c r="G59" s="132"/>
      <c r="H59" s="19"/>
      <c r="I59" s="19"/>
      <c r="J59" s="18"/>
      <c r="K59" s="18"/>
      <c r="L59" s="18"/>
      <c r="M59" s="18"/>
      <c r="N59" s="18"/>
      <c r="O59" s="18"/>
      <c r="P59" s="18"/>
      <c r="Q59" s="18"/>
      <c r="R59" s="18"/>
    </row>
    <row r="60" spans="1:24" ht="21" customHeight="1" x14ac:dyDescent="0.25">
      <c r="A60" s="35"/>
      <c r="B60" s="114" t="s">
        <v>97</v>
      </c>
      <c r="C60" s="114"/>
      <c r="D60" s="114"/>
      <c r="E60" s="114"/>
      <c r="F60" s="114"/>
      <c r="G60" s="114"/>
      <c r="H60" s="21"/>
      <c r="I60" s="21"/>
      <c r="J60" s="18"/>
      <c r="K60" s="18"/>
      <c r="L60" s="18"/>
      <c r="M60" s="18"/>
      <c r="N60" s="18"/>
      <c r="O60" s="18"/>
      <c r="P60" s="18"/>
      <c r="Q60" s="18"/>
      <c r="R60" s="18"/>
    </row>
    <row r="61" spans="1:24" ht="36" customHeight="1" x14ac:dyDescent="0.25">
      <c r="A61" s="35"/>
      <c r="B61" s="94" t="s">
        <v>27</v>
      </c>
      <c r="C61" s="94"/>
      <c r="D61" s="94"/>
      <c r="E61" s="94"/>
      <c r="F61" s="94"/>
      <c r="G61" s="94"/>
      <c r="H61" s="37" t="s">
        <v>48</v>
      </c>
      <c r="I61" s="37" t="s">
        <v>30</v>
      </c>
      <c r="J61" s="18"/>
      <c r="K61" s="39">
        <f>SUM(K62:K64)</f>
        <v>5528600</v>
      </c>
      <c r="L61" s="39">
        <f>K61</f>
        <v>5528600</v>
      </c>
      <c r="M61" s="39"/>
      <c r="N61" s="39">
        <f>SUM(N62:N64)</f>
        <v>5487856.8300000001</v>
      </c>
      <c r="O61" s="39">
        <f>N61</f>
        <v>5487856.8300000001</v>
      </c>
      <c r="P61" s="39"/>
      <c r="Q61" s="39">
        <f>N61-K61</f>
        <v>-40743.169999999925</v>
      </c>
      <c r="R61" s="39">
        <f>Q61</f>
        <v>-40743.169999999925</v>
      </c>
      <c r="U61" s="9"/>
      <c r="V61" s="9"/>
      <c r="W61" s="9"/>
      <c r="X61" s="9"/>
    </row>
    <row r="62" spans="1:24" ht="32.25" customHeight="1" x14ac:dyDescent="0.25">
      <c r="A62" s="35">
        <v>1</v>
      </c>
      <c r="B62" s="80" t="s">
        <v>35</v>
      </c>
      <c r="C62" s="80"/>
      <c r="D62" s="80"/>
      <c r="E62" s="80"/>
      <c r="F62" s="80"/>
      <c r="G62" s="80"/>
      <c r="H62" s="37" t="s">
        <v>48</v>
      </c>
      <c r="I62" s="37" t="s">
        <v>30</v>
      </c>
      <c r="J62" s="18"/>
      <c r="K62" s="60">
        <v>2000000</v>
      </c>
      <c r="L62" s="39">
        <f>K62</f>
        <v>2000000</v>
      </c>
      <c r="M62" s="39"/>
      <c r="N62" s="39">
        <v>1993595.16</v>
      </c>
      <c r="O62" s="39">
        <f>N62</f>
        <v>1993595.16</v>
      </c>
      <c r="P62" s="39"/>
      <c r="Q62" s="39">
        <f>N62-K62</f>
        <v>-6404.8400000000838</v>
      </c>
      <c r="R62" s="39">
        <f>Q62</f>
        <v>-6404.8400000000838</v>
      </c>
      <c r="U62" s="61"/>
      <c r="V62" s="61"/>
      <c r="W62" s="61"/>
      <c r="X62" s="9"/>
    </row>
    <row r="63" spans="1:24" ht="33.75" customHeight="1" x14ac:dyDescent="0.25">
      <c r="A63" s="35">
        <v>2</v>
      </c>
      <c r="B63" s="94" t="s">
        <v>73</v>
      </c>
      <c r="C63" s="94"/>
      <c r="D63" s="94"/>
      <c r="E63" s="94"/>
      <c r="F63" s="94"/>
      <c r="G63" s="94"/>
      <c r="H63" s="37" t="s">
        <v>48</v>
      </c>
      <c r="I63" s="37" t="s">
        <v>30</v>
      </c>
      <c r="J63" s="18"/>
      <c r="K63" s="60">
        <f>1500000+1888600</f>
        <v>3388600</v>
      </c>
      <c r="L63" s="39">
        <f>K63</f>
        <v>3388600</v>
      </c>
      <c r="M63" s="39"/>
      <c r="N63" s="39">
        <v>3354261.67</v>
      </c>
      <c r="O63" s="39">
        <f>N63</f>
        <v>3354261.67</v>
      </c>
      <c r="P63" s="39"/>
      <c r="Q63" s="39">
        <f>N63-K63</f>
        <v>-34338.330000000075</v>
      </c>
      <c r="R63" s="39">
        <f>Q63</f>
        <v>-34338.330000000075</v>
      </c>
      <c r="U63" s="61"/>
      <c r="V63" s="61"/>
      <c r="W63" s="61"/>
      <c r="X63" s="9"/>
    </row>
    <row r="64" spans="1:24" ht="37.5" customHeight="1" x14ac:dyDescent="0.25">
      <c r="A64" s="35">
        <v>3</v>
      </c>
      <c r="B64" s="94" t="s">
        <v>74</v>
      </c>
      <c r="C64" s="94"/>
      <c r="D64" s="94"/>
      <c r="E64" s="94"/>
      <c r="F64" s="94"/>
      <c r="G64" s="94"/>
      <c r="H64" s="37" t="s">
        <v>48</v>
      </c>
      <c r="I64" s="37" t="s">
        <v>30</v>
      </c>
      <c r="J64" s="18"/>
      <c r="K64" s="60">
        <v>140000</v>
      </c>
      <c r="L64" s="39">
        <f>K64</f>
        <v>140000</v>
      </c>
      <c r="M64" s="39"/>
      <c r="N64" s="39">
        <v>140000</v>
      </c>
      <c r="O64" s="39">
        <f>N64</f>
        <v>140000</v>
      </c>
      <c r="P64" s="39"/>
      <c r="Q64" s="39">
        <f>N64-K64</f>
        <v>0</v>
      </c>
      <c r="R64" s="39">
        <f>Q64</f>
        <v>0</v>
      </c>
      <c r="U64" s="61"/>
      <c r="V64" s="61"/>
      <c r="W64" s="61"/>
      <c r="X64" s="9"/>
    </row>
    <row r="65" spans="1:24" ht="20.25" customHeight="1" x14ac:dyDescent="0.25">
      <c r="A65" s="35"/>
      <c r="B65" s="84" t="s">
        <v>108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7"/>
      <c r="U65" s="9"/>
      <c r="V65" s="9"/>
      <c r="W65" s="9"/>
      <c r="X65" s="9"/>
    </row>
    <row r="66" spans="1:24" ht="21.75" customHeight="1" x14ac:dyDescent="0.25">
      <c r="A66" s="35"/>
      <c r="B66" s="114" t="s">
        <v>98</v>
      </c>
      <c r="C66" s="114"/>
      <c r="D66" s="114"/>
      <c r="E66" s="114"/>
      <c r="F66" s="114"/>
      <c r="G66" s="114"/>
      <c r="H66" s="20"/>
      <c r="I66" s="20"/>
      <c r="J66" s="23"/>
      <c r="K66" s="22"/>
      <c r="L66" s="18"/>
      <c r="M66" s="18"/>
      <c r="N66" s="18"/>
      <c r="O66" s="18"/>
      <c r="P66" s="18"/>
      <c r="Q66" s="18"/>
      <c r="R66" s="18"/>
    </row>
    <row r="67" spans="1:24" ht="34.5" customHeight="1" x14ac:dyDescent="0.25">
      <c r="A67" s="35">
        <v>1</v>
      </c>
      <c r="B67" s="80" t="s">
        <v>75</v>
      </c>
      <c r="C67" s="80"/>
      <c r="D67" s="80"/>
      <c r="E67" s="80"/>
      <c r="F67" s="80"/>
      <c r="G67" s="80"/>
      <c r="H67" s="37" t="s">
        <v>28</v>
      </c>
      <c r="I67" s="37" t="s">
        <v>39</v>
      </c>
      <c r="J67" s="23"/>
      <c r="K67" s="38">
        <v>2</v>
      </c>
      <c r="L67" s="14">
        <f>K67</f>
        <v>2</v>
      </c>
      <c r="M67" s="14"/>
      <c r="N67" s="14">
        <v>2</v>
      </c>
      <c r="O67" s="14">
        <f>N67</f>
        <v>2</v>
      </c>
      <c r="P67" s="14"/>
      <c r="Q67" s="14">
        <f>N67-K67</f>
        <v>0</v>
      </c>
      <c r="R67" s="14">
        <f>Q67</f>
        <v>0</v>
      </c>
    </row>
    <row r="68" spans="1:24" ht="68.25" customHeight="1" x14ac:dyDescent="0.25">
      <c r="A68" s="35">
        <v>2</v>
      </c>
      <c r="B68" s="80" t="s">
        <v>76</v>
      </c>
      <c r="C68" s="80"/>
      <c r="D68" s="80"/>
      <c r="E68" s="80"/>
      <c r="F68" s="80"/>
      <c r="G68" s="80"/>
      <c r="H68" s="37" t="s">
        <v>38</v>
      </c>
      <c r="I68" s="37" t="s">
        <v>46</v>
      </c>
      <c r="J68" s="24"/>
      <c r="K68" s="38">
        <v>1</v>
      </c>
      <c r="L68" s="14">
        <f>K68</f>
        <v>1</v>
      </c>
      <c r="M68" s="14"/>
      <c r="N68" s="14">
        <v>1</v>
      </c>
      <c r="O68" s="14">
        <f t="shared" ref="O68:O100" si="1">N68</f>
        <v>1</v>
      </c>
      <c r="P68" s="14"/>
      <c r="Q68" s="14">
        <f>N68-K68</f>
        <v>0</v>
      </c>
      <c r="R68" s="14">
        <f>Q68</f>
        <v>0</v>
      </c>
    </row>
    <row r="69" spans="1:24" ht="18.75" customHeight="1" x14ac:dyDescent="0.25">
      <c r="A69" s="35"/>
      <c r="B69" s="114" t="s">
        <v>99</v>
      </c>
      <c r="C69" s="114"/>
      <c r="D69" s="114"/>
      <c r="E69" s="114"/>
      <c r="F69" s="114"/>
      <c r="G69" s="114"/>
      <c r="H69" s="20"/>
      <c r="I69" s="20"/>
      <c r="J69" s="18"/>
      <c r="K69" s="18"/>
      <c r="L69" s="18"/>
      <c r="M69" s="18"/>
      <c r="N69" s="18"/>
      <c r="O69" s="18"/>
      <c r="P69" s="18"/>
      <c r="Q69" s="18"/>
      <c r="R69" s="18"/>
    </row>
    <row r="70" spans="1:24" ht="18" customHeight="1" x14ac:dyDescent="0.25">
      <c r="A70" s="35">
        <v>1</v>
      </c>
      <c r="B70" s="100" t="s">
        <v>36</v>
      </c>
      <c r="C70" s="100"/>
      <c r="D70" s="100"/>
      <c r="E70" s="100"/>
      <c r="F70" s="100"/>
      <c r="G70" s="100"/>
      <c r="H70" s="37" t="s">
        <v>48</v>
      </c>
      <c r="I70" s="37" t="s">
        <v>31</v>
      </c>
      <c r="J70" s="18"/>
      <c r="K70" s="33">
        <f>(K62+K63)/2</f>
        <v>2694300</v>
      </c>
      <c r="L70" s="33">
        <f>K70</f>
        <v>2694300</v>
      </c>
      <c r="M70" s="33"/>
      <c r="N70" s="33">
        <f>(N62+N63)/2</f>
        <v>2673928.415</v>
      </c>
      <c r="O70" s="33">
        <f t="shared" si="1"/>
        <v>2673928.415</v>
      </c>
      <c r="P70" s="33"/>
      <c r="Q70" s="33">
        <f>N70-K70</f>
        <v>-20371.584999999963</v>
      </c>
      <c r="R70" s="33">
        <f>Q70</f>
        <v>-20371.584999999963</v>
      </c>
    </row>
    <row r="71" spans="1:24" ht="34.5" customHeight="1" x14ac:dyDescent="0.25">
      <c r="A71" s="35">
        <v>2</v>
      </c>
      <c r="B71" s="122" t="s">
        <v>37</v>
      </c>
      <c r="C71" s="122"/>
      <c r="D71" s="122"/>
      <c r="E71" s="122"/>
      <c r="F71" s="122"/>
      <c r="G71" s="122"/>
      <c r="H71" s="37" t="s">
        <v>48</v>
      </c>
      <c r="I71" s="37" t="s">
        <v>31</v>
      </c>
      <c r="J71" s="18"/>
      <c r="K71" s="33">
        <f>K64</f>
        <v>140000</v>
      </c>
      <c r="L71" s="33">
        <f>K71</f>
        <v>140000</v>
      </c>
      <c r="M71" s="33"/>
      <c r="N71" s="33">
        <f>N64</f>
        <v>140000</v>
      </c>
      <c r="O71" s="33">
        <f t="shared" si="1"/>
        <v>140000</v>
      </c>
      <c r="P71" s="33"/>
      <c r="Q71" s="33">
        <f>N71-K71</f>
        <v>0</v>
      </c>
      <c r="R71" s="33">
        <f>Q71</f>
        <v>0</v>
      </c>
    </row>
    <row r="72" spans="1:24" ht="22.5" customHeight="1" x14ac:dyDescent="0.25">
      <c r="A72" s="35"/>
      <c r="B72" s="105" t="s">
        <v>109</v>
      </c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7"/>
    </row>
    <row r="73" spans="1:24" ht="18.75" customHeight="1" x14ac:dyDescent="0.25">
      <c r="A73" s="35"/>
      <c r="B73" s="114" t="s">
        <v>100</v>
      </c>
      <c r="C73" s="114"/>
      <c r="D73" s="114"/>
      <c r="E73" s="114"/>
      <c r="F73" s="114"/>
      <c r="G73" s="114"/>
      <c r="H73" s="20"/>
      <c r="I73" s="20"/>
      <c r="J73" s="18"/>
      <c r="K73" s="18"/>
      <c r="L73" s="18"/>
      <c r="M73" s="18"/>
      <c r="N73" s="18"/>
      <c r="O73" s="18"/>
      <c r="P73" s="18"/>
      <c r="Q73" s="18"/>
      <c r="R73" s="18"/>
      <c r="U73" s="62"/>
      <c r="V73" s="62"/>
      <c r="W73" s="62"/>
      <c r="X73" s="9"/>
    </row>
    <row r="74" spans="1:24" ht="52.5" customHeight="1" x14ac:dyDescent="0.25">
      <c r="A74" s="35">
        <v>1</v>
      </c>
      <c r="B74" s="95" t="s">
        <v>77</v>
      </c>
      <c r="C74" s="95"/>
      <c r="D74" s="95"/>
      <c r="E74" s="95"/>
      <c r="F74" s="95"/>
      <c r="G74" s="95"/>
      <c r="H74" s="37" t="s">
        <v>29</v>
      </c>
      <c r="I74" s="37" t="s">
        <v>31</v>
      </c>
      <c r="J74" s="18"/>
      <c r="K74" s="63">
        <f>K62/(18370999+27331686)*100</f>
        <v>4.3761105064177306</v>
      </c>
      <c r="L74" s="64">
        <f>K74</f>
        <v>4.3761105064177306</v>
      </c>
      <c r="M74" s="40"/>
      <c r="N74" s="63">
        <f>N62/(18370999+27331686)*100</f>
        <v>4.3620963626097682</v>
      </c>
      <c r="O74" s="64">
        <f t="shared" si="1"/>
        <v>4.3620963626097682</v>
      </c>
      <c r="P74" s="64"/>
      <c r="Q74" s="64">
        <f>N74-K74</f>
        <v>-1.4014143807962398E-2</v>
      </c>
      <c r="R74" s="64">
        <f>Q74</f>
        <v>-1.4014143807962398E-2</v>
      </c>
      <c r="U74" s="62"/>
      <c r="V74" s="62"/>
      <c r="W74" s="62"/>
      <c r="X74" s="9"/>
    </row>
    <row r="75" spans="1:24" ht="52.5" customHeight="1" x14ac:dyDescent="0.25">
      <c r="A75" s="35">
        <v>2</v>
      </c>
      <c r="B75" s="81" t="s">
        <v>78</v>
      </c>
      <c r="C75" s="82"/>
      <c r="D75" s="82"/>
      <c r="E75" s="82"/>
      <c r="F75" s="82"/>
      <c r="G75" s="83"/>
      <c r="H75" s="37" t="s">
        <v>29</v>
      </c>
      <c r="I75" s="37" t="s">
        <v>31</v>
      </c>
      <c r="J75" s="18"/>
      <c r="K75" s="63">
        <f>K63/3614274*100</f>
        <v>93.756035098611775</v>
      </c>
      <c r="L75" s="64">
        <f>K75</f>
        <v>93.756035098611775</v>
      </c>
      <c r="M75" s="40"/>
      <c r="N75" s="63">
        <f>N63/3614274*100</f>
        <v>92.805959647774344</v>
      </c>
      <c r="O75" s="64">
        <f t="shared" si="1"/>
        <v>92.805959647774344</v>
      </c>
      <c r="P75" s="64"/>
      <c r="Q75" s="64">
        <f>N75-K75</f>
        <v>-0.95007545083743139</v>
      </c>
      <c r="R75" s="64">
        <f>Q75</f>
        <v>-0.95007545083743139</v>
      </c>
      <c r="U75" s="62"/>
      <c r="V75" s="62"/>
      <c r="W75" s="62"/>
      <c r="X75" s="9"/>
    </row>
    <row r="76" spans="1:24" ht="21" customHeight="1" x14ac:dyDescent="0.25">
      <c r="A76" s="35"/>
      <c r="B76" s="105" t="s">
        <v>110</v>
      </c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7"/>
      <c r="U76" s="62"/>
      <c r="V76" s="62"/>
      <c r="W76" s="62"/>
      <c r="X76" s="9"/>
    </row>
    <row r="77" spans="1:24" ht="21" customHeight="1" x14ac:dyDescent="0.25">
      <c r="A77" s="35"/>
      <c r="B77" s="123" t="s">
        <v>40</v>
      </c>
      <c r="C77" s="124"/>
      <c r="D77" s="124"/>
      <c r="E77" s="124"/>
      <c r="F77" s="124"/>
      <c r="G77" s="124"/>
      <c r="H77" s="124"/>
      <c r="I77" s="19"/>
      <c r="J77" s="18"/>
      <c r="K77" s="18"/>
      <c r="L77" s="18"/>
      <c r="M77" s="18"/>
      <c r="N77" s="18"/>
      <c r="O77" s="18"/>
      <c r="P77" s="18"/>
      <c r="Q77" s="18"/>
      <c r="R77" s="18"/>
    </row>
    <row r="78" spans="1:24" ht="18" customHeight="1" x14ac:dyDescent="0.25">
      <c r="A78" s="35"/>
      <c r="B78" s="114" t="s">
        <v>97</v>
      </c>
      <c r="C78" s="114"/>
      <c r="D78" s="114"/>
      <c r="E78" s="114"/>
      <c r="F78" s="114"/>
      <c r="G78" s="114"/>
      <c r="H78" s="14"/>
      <c r="I78" s="14"/>
      <c r="J78" s="18"/>
      <c r="K78" s="18"/>
      <c r="L78" s="18"/>
      <c r="M78" s="18"/>
      <c r="N78" s="18"/>
      <c r="O78" s="18"/>
      <c r="P78" s="18"/>
      <c r="Q78" s="18"/>
      <c r="R78" s="18"/>
    </row>
    <row r="79" spans="1:24" ht="36" customHeight="1" x14ac:dyDescent="0.25">
      <c r="A79" s="35"/>
      <c r="B79" s="94" t="s">
        <v>41</v>
      </c>
      <c r="C79" s="94"/>
      <c r="D79" s="94"/>
      <c r="E79" s="94"/>
      <c r="F79" s="94"/>
      <c r="G79" s="94"/>
      <c r="H79" s="37" t="s">
        <v>48</v>
      </c>
      <c r="I79" s="37" t="s">
        <v>30</v>
      </c>
      <c r="J79" s="18"/>
      <c r="K79" s="67">
        <f>SUM(K80:K83)</f>
        <v>2840000</v>
      </c>
      <c r="L79" s="34">
        <f>K79</f>
        <v>2840000</v>
      </c>
      <c r="M79" s="34"/>
      <c r="N79" s="67">
        <f>SUM(N80:N83)</f>
        <v>2808349.89</v>
      </c>
      <c r="O79" s="34">
        <f t="shared" si="1"/>
        <v>2808349.89</v>
      </c>
      <c r="P79" s="34"/>
      <c r="Q79" s="34">
        <f>N79-K79</f>
        <v>-31650.10999999987</v>
      </c>
      <c r="R79" s="34">
        <f>Q79</f>
        <v>-31650.10999999987</v>
      </c>
    </row>
    <row r="80" spans="1:24" ht="36" customHeight="1" x14ac:dyDescent="0.25">
      <c r="A80" s="35">
        <v>1</v>
      </c>
      <c r="B80" s="80" t="s">
        <v>79</v>
      </c>
      <c r="C80" s="80"/>
      <c r="D80" s="80"/>
      <c r="E80" s="80"/>
      <c r="F80" s="80"/>
      <c r="G80" s="80"/>
      <c r="H80" s="37" t="s">
        <v>48</v>
      </c>
      <c r="I80" s="37" t="s">
        <v>30</v>
      </c>
      <c r="J80" s="66"/>
      <c r="K80" s="34">
        <f>100000+200000-260000</f>
        <v>40000</v>
      </c>
      <c r="L80" s="34">
        <f>K80</f>
        <v>40000</v>
      </c>
      <c r="M80" s="34"/>
      <c r="N80" s="34">
        <v>39982.11</v>
      </c>
      <c r="O80" s="34">
        <f t="shared" si="1"/>
        <v>39982.11</v>
      </c>
      <c r="P80" s="34"/>
      <c r="Q80" s="34">
        <f>N80-K80</f>
        <v>-17.889999999999418</v>
      </c>
      <c r="R80" s="34">
        <f>Q80</f>
        <v>-17.889999999999418</v>
      </c>
    </row>
    <row r="81" spans="1:40" ht="45" customHeight="1" x14ac:dyDescent="0.25">
      <c r="A81" s="35">
        <v>2</v>
      </c>
      <c r="B81" s="80" t="s">
        <v>42</v>
      </c>
      <c r="C81" s="80"/>
      <c r="D81" s="80"/>
      <c r="E81" s="80"/>
      <c r="F81" s="80"/>
      <c r="G81" s="80"/>
      <c r="H81" s="37" t="s">
        <v>48</v>
      </c>
      <c r="I81" s="37" t="s">
        <v>30</v>
      </c>
      <c r="J81" s="66"/>
      <c r="K81" s="34">
        <v>2000000</v>
      </c>
      <c r="L81" s="34">
        <f>K81</f>
        <v>2000000</v>
      </c>
      <c r="M81" s="34"/>
      <c r="N81" s="34">
        <v>1971416.78</v>
      </c>
      <c r="O81" s="34">
        <f t="shared" si="1"/>
        <v>1971416.78</v>
      </c>
      <c r="P81" s="34"/>
      <c r="Q81" s="34">
        <f>N81-K81</f>
        <v>-28583.219999999972</v>
      </c>
      <c r="R81" s="34">
        <f>Q81</f>
        <v>-28583.219999999972</v>
      </c>
    </row>
    <row r="82" spans="1:40" ht="45" customHeight="1" x14ac:dyDescent="0.25">
      <c r="A82" s="35">
        <v>3</v>
      </c>
      <c r="B82" s="94" t="s">
        <v>43</v>
      </c>
      <c r="C82" s="94"/>
      <c r="D82" s="94"/>
      <c r="E82" s="94"/>
      <c r="F82" s="94"/>
      <c r="G82" s="94"/>
      <c r="H82" s="37" t="s">
        <v>48</v>
      </c>
      <c r="I82" s="37" t="s">
        <v>30</v>
      </c>
      <c r="J82" s="66"/>
      <c r="K82" s="34">
        <v>100000</v>
      </c>
      <c r="L82" s="34">
        <f>K82</f>
        <v>100000</v>
      </c>
      <c r="M82" s="34"/>
      <c r="N82" s="34">
        <v>100000</v>
      </c>
      <c r="O82" s="34">
        <f t="shared" si="1"/>
        <v>100000</v>
      </c>
      <c r="P82" s="34"/>
      <c r="Q82" s="34">
        <f>N82-K82</f>
        <v>0</v>
      </c>
      <c r="R82" s="34">
        <f>Q82</f>
        <v>0</v>
      </c>
    </row>
    <row r="83" spans="1:40" ht="67.5" customHeight="1" x14ac:dyDescent="0.25">
      <c r="A83" s="35">
        <v>4</v>
      </c>
      <c r="B83" s="94" t="s">
        <v>80</v>
      </c>
      <c r="C83" s="94"/>
      <c r="D83" s="94"/>
      <c r="E83" s="94"/>
      <c r="F83" s="94"/>
      <c r="G83" s="94"/>
      <c r="H83" s="37" t="s">
        <v>48</v>
      </c>
      <c r="I83" s="37" t="s">
        <v>30</v>
      </c>
      <c r="J83" s="66"/>
      <c r="K83" s="34">
        <v>700000</v>
      </c>
      <c r="L83" s="34">
        <f>K83</f>
        <v>700000</v>
      </c>
      <c r="M83" s="34"/>
      <c r="N83" s="34">
        <v>696951</v>
      </c>
      <c r="O83" s="34">
        <f t="shared" si="1"/>
        <v>696951</v>
      </c>
      <c r="P83" s="34"/>
      <c r="Q83" s="34">
        <f>N83-K83</f>
        <v>-3049</v>
      </c>
      <c r="R83" s="34">
        <f>Q83</f>
        <v>-3049</v>
      </c>
    </row>
    <row r="84" spans="1:40" ht="20.100000000000001" customHeight="1" x14ac:dyDescent="0.25">
      <c r="A84" s="35"/>
      <c r="B84" s="84" t="s">
        <v>112</v>
      </c>
      <c r="C84" s="85"/>
      <c r="D84" s="85"/>
      <c r="E84" s="85"/>
      <c r="F84" s="85"/>
      <c r="G84" s="85"/>
      <c r="H84" s="85"/>
      <c r="I84" s="85"/>
      <c r="J84" s="85"/>
      <c r="K84" s="86"/>
      <c r="L84" s="85"/>
      <c r="M84" s="85"/>
      <c r="N84" s="85"/>
      <c r="O84" s="85"/>
      <c r="P84" s="85"/>
      <c r="Q84" s="85"/>
      <c r="R84" s="87"/>
    </row>
    <row r="85" spans="1:40" ht="20.100000000000001" customHeight="1" x14ac:dyDescent="0.25">
      <c r="A85" s="35"/>
      <c r="B85" s="84" t="s">
        <v>111</v>
      </c>
      <c r="C85" s="85"/>
      <c r="D85" s="85"/>
      <c r="E85" s="85"/>
      <c r="F85" s="85"/>
      <c r="G85" s="85"/>
      <c r="H85" s="85"/>
      <c r="I85" s="85"/>
      <c r="J85" s="85"/>
      <c r="K85" s="86"/>
      <c r="L85" s="85"/>
      <c r="M85" s="85"/>
      <c r="N85" s="85"/>
      <c r="O85" s="85"/>
      <c r="P85" s="85"/>
      <c r="Q85" s="85"/>
      <c r="R85" s="87"/>
    </row>
    <row r="86" spans="1:40" ht="18" customHeight="1" x14ac:dyDescent="0.25">
      <c r="A86" s="35"/>
      <c r="B86" s="114" t="s">
        <v>98</v>
      </c>
      <c r="C86" s="114"/>
      <c r="D86" s="114"/>
      <c r="E86" s="114"/>
      <c r="F86" s="114"/>
      <c r="G86" s="114"/>
      <c r="H86" s="20"/>
      <c r="I86" s="20"/>
      <c r="J86" s="18"/>
      <c r="K86" s="18"/>
      <c r="L86" s="18"/>
      <c r="M86" s="18"/>
      <c r="N86" s="18"/>
      <c r="O86" s="18"/>
      <c r="P86" s="18"/>
      <c r="Q86" s="18"/>
      <c r="R86" s="18"/>
    </row>
    <row r="87" spans="1:40" ht="36.75" customHeight="1" x14ac:dyDescent="0.25">
      <c r="A87" s="35">
        <v>1</v>
      </c>
      <c r="B87" s="80" t="s">
        <v>81</v>
      </c>
      <c r="C87" s="80"/>
      <c r="D87" s="80"/>
      <c r="E87" s="80"/>
      <c r="F87" s="80"/>
      <c r="G87" s="80"/>
      <c r="H87" s="37" t="s">
        <v>38</v>
      </c>
      <c r="I87" s="37" t="s">
        <v>39</v>
      </c>
      <c r="J87" s="18"/>
      <c r="K87" s="35">
        <v>1</v>
      </c>
      <c r="L87" s="35">
        <f>K87</f>
        <v>1</v>
      </c>
      <c r="M87" s="35"/>
      <c r="N87" s="35">
        <v>1</v>
      </c>
      <c r="O87" s="35">
        <f t="shared" si="1"/>
        <v>1</v>
      </c>
      <c r="P87" s="35"/>
      <c r="Q87" s="35">
        <f>N87-K87</f>
        <v>0</v>
      </c>
      <c r="R87" s="35">
        <f>Q87</f>
        <v>0</v>
      </c>
    </row>
    <row r="88" spans="1:40" ht="69" customHeight="1" x14ac:dyDescent="0.25">
      <c r="A88" s="35">
        <v>2</v>
      </c>
      <c r="B88" s="80" t="s">
        <v>76</v>
      </c>
      <c r="C88" s="80"/>
      <c r="D88" s="80"/>
      <c r="E88" s="80"/>
      <c r="F88" s="80"/>
      <c r="G88" s="80"/>
      <c r="H88" s="37" t="s">
        <v>38</v>
      </c>
      <c r="I88" s="37" t="s">
        <v>46</v>
      </c>
      <c r="J88" s="18"/>
      <c r="K88" s="35">
        <v>1</v>
      </c>
      <c r="L88" s="35">
        <f>K88</f>
        <v>1</v>
      </c>
      <c r="M88" s="35"/>
      <c r="N88" s="35">
        <v>1</v>
      </c>
      <c r="O88" s="35">
        <f t="shared" si="1"/>
        <v>1</v>
      </c>
      <c r="P88" s="35"/>
      <c r="Q88" s="35">
        <f>N88-K88</f>
        <v>0</v>
      </c>
      <c r="R88" s="35">
        <f t="shared" ref="R88:R100" si="2">Q88</f>
        <v>0</v>
      </c>
    </row>
    <row r="89" spans="1:40" ht="69.75" customHeight="1" x14ac:dyDescent="0.25">
      <c r="A89" s="35">
        <v>3</v>
      </c>
      <c r="B89" s="84" t="s">
        <v>44</v>
      </c>
      <c r="C89" s="85"/>
      <c r="D89" s="85"/>
      <c r="E89" s="85"/>
      <c r="F89" s="85"/>
      <c r="G89" s="85"/>
      <c r="H89" s="37" t="s">
        <v>38</v>
      </c>
      <c r="I89" s="37" t="s">
        <v>46</v>
      </c>
      <c r="J89" s="18"/>
      <c r="K89" s="35">
        <v>2</v>
      </c>
      <c r="L89" s="35">
        <f>K89</f>
        <v>2</v>
      </c>
      <c r="M89" s="35"/>
      <c r="N89" s="35">
        <v>2</v>
      </c>
      <c r="O89" s="35">
        <f t="shared" si="1"/>
        <v>2</v>
      </c>
      <c r="P89" s="35"/>
      <c r="Q89" s="35">
        <f>N89-K89</f>
        <v>0</v>
      </c>
      <c r="R89" s="35">
        <f t="shared" si="2"/>
        <v>0</v>
      </c>
    </row>
    <row r="90" spans="1:40" ht="18" customHeight="1" x14ac:dyDescent="0.25">
      <c r="A90" s="35"/>
      <c r="B90" s="114" t="s">
        <v>99</v>
      </c>
      <c r="C90" s="114"/>
      <c r="D90" s="114"/>
      <c r="E90" s="114"/>
      <c r="F90" s="114"/>
      <c r="G90" s="114"/>
      <c r="H90" s="20"/>
      <c r="I90" s="20"/>
      <c r="J90" s="18"/>
      <c r="K90" s="18"/>
      <c r="L90" s="18"/>
      <c r="M90" s="18"/>
      <c r="N90" s="18"/>
      <c r="O90" s="18"/>
      <c r="P90" s="18"/>
      <c r="Q90" s="18"/>
      <c r="R90" s="18"/>
    </row>
    <row r="91" spans="1:40" ht="34.5" customHeight="1" x14ac:dyDescent="0.25">
      <c r="A91" s="35">
        <v>1</v>
      </c>
      <c r="B91" s="79" t="s">
        <v>82</v>
      </c>
      <c r="C91" s="79"/>
      <c r="D91" s="79"/>
      <c r="E91" s="79"/>
      <c r="F91" s="79"/>
      <c r="G91" s="79"/>
      <c r="H91" s="41" t="s">
        <v>48</v>
      </c>
      <c r="I91" s="41" t="s">
        <v>31</v>
      </c>
      <c r="J91" s="18"/>
      <c r="K91" s="17">
        <f>K80/K87</f>
        <v>40000</v>
      </c>
      <c r="L91" s="17">
        <f>K91</f>
        <v>40000</v>
      </c>
      <c r="M91" s="17"/>
      <c r="N91" s="17">
        <f>N80/N87</f>
        <v>39982.11</v>
      </c>
      <c r="O91" s="17">
        <f>N91</f>
        <v>39982.11</v>
      </c>
      <c r="P91" s="17"/>
      <c r="Q91" s="17">
        <f>N91-K91</f>
        <v>-17.889999999999418</v>
      </c>
      <c r="R91" s="17">
        <f>Q91</f>
        <v>-17.889999999999418</v>
      </c>
    </row>
    <row r="92" spans="1:40" ht="35.25" customHeight="1" x14ac:dyDescent="0.25">
      <c r="A92" s="35">
        <v>2</v>
      </c>
      <c r="B92" s="122" t="s">
        <v>37</v>
      </c>
      <c r="C92" s="122"/>
      <c r="D92" s="122"/>
      <c r="E92" s="122"/>
      <c r="F92" s="122"/>
      <c r="G92" s="122"/>
      <c r="H92" s="41" t="s">
        <v>48</v>
      </c>
      <c r="I92" s="41" t="s">
        <v>31</v>
      </c>
      <c r="J92" s="18"/>
      <c r="K92" s="17">
        <f>K82/K88</f>
        <v>100000</v>
      </c>
      <c r="L92" s="17">
        <f>K92</f>
        <v>100000</v>
      </c>
      <c r="M92" s="17"/>
      <c r="N92" s="17">
        <f>N82/N88</f>
        <v>100000</v>
      </c>
      <c r="O92" s="17">
        <f t="shared" si="1"/>
        <v>100000</v>
      </c>
      <c r="P92" s="17"/>
      <c r="Q92" s="17">
        <f>N92-K92</f>
        <v>0</v>
      </c>
      <c r="R92" s="17">
        <f t="shared" si="2"/>
        <v>0</v>
      </c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:40" ht="35.25" customHeight="1" x14ac:dyDescent="0.25">
      <c r="A93" s="35">
        <v>3</v>
      </c>
      <c r="B93" s="122" t="s">
        <v>45</v>
      </c>
      <c r="C93" s="122"/>
      <c r="D93" s="122"/>
      <c r="E93" s="122"/>
      <c r="F93" s="122"/>
      <c r="G93" s="122"/>
      <c r="H93" s="41" t="s">
        <v>48</v>
      </c>
      <c r="I93" s="41" t="s">
        <v>31</v>
      </c>
      <c r="J93" s="18"/>
      <c r="K93" s="17">
        <f>(K81+K83)/K89</f>
        <v>1350000</v>
      </c>
      <c r="L93" s="17">
        <f>K93</f>
        <v>1350000</v>
      </c>
      <c r="M93" s="17"/>
      <c r="N93" s="17">
        <f>(N81+N83)/N89</f>
        <v>1334183.8900000001</v>
      </c>
      <c r="O93" s="17">
        <f>N93</f>
        <v>1334183.8900000001</v>
      </c>
      <c r="P93" s="17"/>
      <c r="Q93" s="17">
        <f>N93-K93</f>
        <v>-15816.10999999987</v>
      </c>
      <c r="R93" s="17">
        <f>Q93</f>
        <v>-15816.10999999987</v>
      </c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</row>
    <row r="94" spans="1:40" ht="18.95" customHeight="1" x14ac:dyDescent="0.25">
      <c r="A94" s="35"/>
      <c r="B94" s="84" t="s">
        <v>113</v>
      </c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7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</row>
    <row r="95" spans="1:40" ht="18.95" customHeight="1" x14ac:dyDescent="0.25">
      <c r="A95" s="35"/>
      <c r="B95" s="84" t="s">
        <v>114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7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</row>
    <row r="96" spans="1:40" ht="18" customHeight="1" x14ac:dyDescent="0.25">
      <c r="A96" s="35"/>
      <c r="B96" s="114" t="s">
        <v>100</v>
      </c>
      <c r="C96" s="114"/>
      <c r="D96" s="114"/>
      <c r="E96" s="114"/>
      <c r="F96" s="114"/>
      <c r="G96" s="114"/>
      <c r="H96" s="20"/>
      <c r="I96" s="20"/>
      <c r="J96" s="18"/>
      <c r="K96" s="35"/>
      <c r="L96" s="35"/>
      <c r="M96" s="35"/>
      <c r="N96" s="35"/>
      <c r="O96" s="35"/>
      <c r="P96" s="35"/>
      <c r="Q96" s="35"/>
      <c r="R96" s="35"/>
    </row>
    <row r="97" spans="1:18" ht="70.5" customHeight="1" x14ac:dyDescent="0.25">
      <c r="A97" s="35">
        <v>1</v>
      </c>
      <c r="B97" s="95" t="s">
        <v>83</v>
      </c>
      <c r="C97" s="142"/>
      <c r="D97" s="142"/>
      <c r="E97" s="142"/>
      <c r="F97" s="142"/>
      <c r="G97" s="142"/>
      <c r="H97" s="37" t="s">
        <v>29</v>
      </c>
      <c r="I97" s="37" t="s">
        <v>31</v>
      </c>
      <c r="J97" s="66"/>
      <c r="K97" s="68">
        <f>K87/1*100</f>
        <v>100</v>
      </c>
      <c r="L97" s="68">
        <f>K97</f>
        <v>100</v>
      </c>
      <c r="M97" s="68"/>
      <c r="N97" s="68">
        <f>N87/1*100</f>
        <v>100</v>
      </c>
      <c r="O97" s="68">
        <f t="shared" si="1"/>
        <v>100</v>
      </c>
      <c r="P97" s="42"/>
      <c r="Q97" s="42">
        <f>N97-K97</f>
        <v>0</v>
      </c>
      <c r="R97" s="42">
        <f t="shared" si="2"/>
        <v>0</v>
      </c>
    </row>
    <row r="98" spans="1:18" ht="70.5" customHeight="1" x14ac:dyDescent="0.25">
      <c r="A98" s="35">
        <v>2</v>
      </c>
      <c r="B98" s="96" t="s">
        <v>84</v>
      </c>
      <c r="C98" s="97"/>
      <c r="D98" s="97"/>
      <c r="E98" s="97"/>
      <c r="F98" s="97"/>
      <c r="G98" s="97"/>
      <c r="H98" s="37" t="s">
        <v>29</v>
      </c>
      <c r="I98" s="37" t="s">
        <v>31</v>
      </c>
      <c r="J98" s="65"/>
      <c r="K98" s="68">
        <f>K81/9392018*100</f>
        <v>21.294678097933797</v>
      </c>
      <c r="L98" s="68">
        <f>K98</f>
        <v>21.294678097933797</v>
      </c>
      <c r="M98" s="68"/>
      <c r="N98" s="68">
        <f>N81/9392018*100</f>
        <v>20.990342863482585</v>
      </c>
      <c r="O98" s="68">
        <f t="shared" si="1"/>
        <v>20.990342863482585</v>
      </c>
      <c r="P98" s="42"/>
      <c r="Q98" s="42">
        <f>N98-K98</f>
        <v>-0.30433523445121224</v>
      </c>
      <c r="R98" s="42">
        <f t="shared" si="2"/>
        <v>-0.30433523445121224</v>
      </c>
    </row>
    <row r="99" spans="1:18" ht="54" customHeight="1" x14ac:dyDescent="0.25">
      <c r="A99" s="35">
        <v>3</v>
      </c>
      <c r="B99" s="96" t="s">
        <v>85</v>
      </c>
      <c r="C99" s="97"/>
      <c r="D99" s="97"/>
      <c r="E99" s="97"/>
      <c r="F99" s="97"/>
      <c r="G99" s="97"/>
      <c r="H99" s="37" t="s">
        <v>29</v>
      </c>
      <c r="I99" s="37" t="s">
        <v>31</v>
      </c>
      <c r="J99" s="65"/>
      <c r="K99" s="68">
        <f>K88/1*100</f>
        <v>100</v>
      </c>
      <c r="L99" s="68">
        <f>K99</f>
        <v>100</v>
      </c>
      <c r="M99" s="68"/>
      <c r="N99" s="68">
        <f>N88/1*100</f>
        <v>100</v>
      </c>
      <c r="O99" s="68">
        <f t="shared" si="1"/>
        <v>100</v>
      </c>
      <c r="P99" s="42"/>
      <c r="Q99" s="42">
        <f>N99-K99</f>
        <v>0</v>
      </c>
      <c r="R99" s="42">
        <f t="shared" si="2"/>
        <v>0</v>
      </c>
    </row>
    <row r="100" spans="1:18" ht="56.25" customHeight="1" x14ac:dyDescent="0.25">
      <c r="A100" s="35">
        <v>4</v>
      </c>
      <c r="B100" s="96" t="s">
        <v>86</v>
      </c>
      <c r="C100" s="97"/>
      <c r="D100" s="97"/>
      <c r="E100" s="97"/>
      <c r="F100" s="97"/>
      <c r="G100" s="97"/>
      <c r="H100" s="37" t="s">
        <v>29</v>
      </c>
      <c r="I100" s="37" t="s">
        <v>31</v>
      </c>
      <c r="J100" s="65"/>
      <c r="K100" s="68">
        <v>100</v>
      </c>
      <c r="L100" s="68">
        <f>K100</f>
        <v>100</v>
      </c>
      <c r="M100" s="68"/>
      <c r="N100" s="68">
        <v>100</v>
      </c>
      <c r="O100" s="68">
        <f t="shared" si="1"/>
        <v>100</v>
      </c>
      <c r="P100" s="42"/>
      <c r="Q100" s="42">
        <f>N100-K100</f>
        <v>0</v>
      </c>
      <c r="R100" s="42">
        <f t="shared" si="2"/>
        <v>0</v>
      </c>
    </row>
    <row r="101" spans="1:18" ht="21" customHeight="1" x14ac:dyDescent="0.25">
      <c r="A101" s="35"/>
      <c r="B101" s="84" t="s">
        <v>115</v>
      </c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7"/>
    </row>
    <row r="102" spans="1:18" ht="34.5" customHeight="1" x14ac:dyDescent="0.25">
      <c r="A102" s="35"/>
      <c r="B102" s="79" t="s">
        <v>116</v>
      </c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</row>
    <row r="103" spans="1:18" x14ac:dyDescent="0.25">
      <c r="B103" s="15"/>
      <c r="C103" s="15"/>
      <c r="D103" s="15"/>
      <c r="E103" s="15"/>
      <c r="F103" s="15"/>
      <c r="G103" s="15"/>
      <c r="H103" s="15"/>
      <c r="I103" s="15"/>
    </row>
    <row r="104" spans="1:18" ht="15.75" x14ac:dyDescent="0.25">
      <c r="A104" s="54" t="s">
        <v>103</v>
      </c>
      <c r="B104" s="54"/>
      <c r="C104" s="15"/>
      <c r="D104" s="15"/>
      <c r="E104" s="15"/>
      <c r="F104" s="15"/>
      <c r="G104" s="15"/>
      <c r="H104" s="15"/>
      <c r="I104" s="15"/>
    </row>
    <row r="105" spans="1:18" ht="15.75" x14ac:dyDescent="0.25">
      <c r="A105" s="54"/>
      <c r="B105" s="54"/>
      <c r="C105" s="15"/>
      <c r="D105" s="15"/>
      <c r="E105" s="15"/>
      <c r="F105" s="15"/>
      <c r="G105" s="15"/>
      <c r="H105" s="15"/>
      <c r="I105" s="15"/>
    </row>
    <row r="106" spans="1:18" ht="15.75" x14ac:dyDescent="0.25">
      <c r="A106" s="54"/>
      <c r="B106" s="77" t="s">
        <v>106</v>
      </c>
      <c r="C106" s="15"/>
      <c r="D106" s="15"/>
      <c r="E106" s="15"/>
      <c r="F106" s="15"/>
      <c r="G106" s="15"/>
      <c r="H106" s="15"/>
      <c r="I106" s="15"/>
    </row>
    <row r="107" spans="1:18" x14ac:dyDescent="0.25">
      <c r="B107" s="15"/>
      <c r="C107" s="15"/>
      <c r="D107" s="15"/>
      <c r="E107" s="15"/>
      <c r="F107" s="15"/>
      <c r="G107" s="15"/>
      <c r="H107" s="15"/>
      <c r="I107" s="15"/>
    </row>
    <row r="108" spans="1:18" x14ac:dyDescent="0.25">
      <c r="B108" s="15"/>
      <c r="C108" s="15"/>
      <c r="D108" s="15"/>
      <c r="E108" s="15"/>
      <c r="F108" s="15"/>
      <c r="G108" s="15"/>
      <c r="H108" s="15"/>
      <c r="I108" s="15"/>
    </row>
    <row r="111" spans="1:18" ht="15.75" x14ac:dyDescent="0.25">
      <c r="B111" s="4" t="s">
        <v>22</v>
      </c>
    </row>
    <row r="112" spans="1:18" ht="15.75" x14ac:dyDescent="0.25">
      <c r="B112" s="13" t="s">
        <v>23</v>
      </c>
      <c r="L112" s="110"/>
      <c r="M112" s="110"/>
      <c r="O112" s="141" t="s">
        <v>26</v>
      </c>
      <c r="P112" s="141"/>
    </row>
    <row r="113" spans="2:16" ht="15.75" x14ac:dyDescent="0.25">
      <c r="B113" s="54"/>
      <c r="L113" s="109" t="s">
        <v>24</v>
      </c>
      <c r="M113" s="109"/>
      <c r="O113" s="135" t="s">
        <v>25</v>
      </c>
      <c r="P113" s="135"/>
    </row>
    <row r="114" spans="2:16" ht="15.75" x14ac:dyDescent="0.25">
      <c r="B114" s="54" t="s">
        <v>101</v>
      </c>
    </row>
    <row r="115" spans="2:16" ht="15.75" x14ac:dyDescent="0.25">
      <c r="B115" s="54" t="s">
        <v>102</v>
      </c>
      <c r="L115" s="110"/>
      <c r="M115" s="110"/>
      <c r="O115" s="141" t="s">
        <v>104</v>
      </c>
      <c r="P115" s="141"/>
    </row>
    <row r="116" spans="2:16" x14ac:dyDescent="0.25">
      <c r="L116" s="109" t="s">
        <v>24</v>
      </c>
      <c r="M116" s="109"/>
      <c r="O116" s="135" t="s">
        <v>25</v>
      </c>
      <c r="P116" s="135"/>
    </row>
  </sheetData>
  <mergeCells count="109">
    <mergeCell ref="B72:R72"/>
    <mergeCell ref="B76:R76"/>
    <mergeCell ref="L113:M113"/>
    <mergeCell ref="O115:P115"/>
    <mergeCell ref="O112:P112"/>
    <mergeCell ref="O113:P113"/>
    <mergeCell ref="B97:G97"/>
    <mergeCell ref="B101:R101"/>
    <mergeCell ref="O116:P116"/>
    <mergeCell ref="I20:J20"/>
    <mergeCell ref="L20:P20"/>
    <mergeCell ref="L19:P19"/>
    <mergeCell ref="P56:R56"/>
    <mergeCell ref="B41:I41"/>
    <mergeCell ref="M38:O38"/>
    <mergeCell ref="B67:G67"/>
    <mergeCell ref="B42:I42"/>
    <mergeCell ref="B58:G58"/>
    <mergeCell ref="B20:C20"/>
    <mergeCell ref="E20:G20"/>
    <mergeCell ref="Q13:R13"/>
    <mergeCell ref="Q14:R14"/>
    <mergeCell ref="Q16:R16"/>
    <mergeCell ref="Q17:R17"/>
    <mergeCell ref="G17:L17"/>
    <mergeCell ref="B13:C13"/>
    <mergeCell ref="B14:C14"/>
    <mergeCell ref="B16:C16"/>
    <mergeCell ref="J56:L56"/>
    <mergeCell ref="B62:G62"/>
    <mergeCell ref="B63:G63"/>
    <mergeCell ref="B69:G69"/>
    <mergeCell ref="B60:G60"/>
    <mergeCell ref="I56:I57"/>
    <mergeCell ref="B59:G59"/>
    <mergeCell ref="B56:G57"/>
    <mergeCell ref="B87:G87"/>
    <mergeCell ref="B88:G88"/>
    <mergeCell ref="B94:R94"/>
    <mergeCell ref="B89:G89"/>
    <mergeCell ref="B90:G90"/>
    <mergeCell ref="B93:G93"/>
    <mergeCell ref="B92:G92"/>
    <mergeCell ref="A38:A39"/>
    <mergeCell ref="B40:I40"/>
    <mergeCell ref="A48:A49"/>
    <mergeCell ref="G48:I48"/>
    <mergeCell ref="B43:I43"/>
    <mergeCell ref="B38:I39"/>
    <mergeCell ref="B44:R44"/>
    <mergeCell ref="B70:G70"/>
    <mergeCell ref="B71:G71"/>
    <mergeCell ref="B84:R84"/>
    <mergeCell ref="B66:G66"/>
    <mergeCell ref="B68:G68"/>
    <mergeCell ref="B83:G83"/>
    <mergeCell ref="B78:G78"/>
    <mergeCell ref="B79:G79"/>
    <mergeCell ref="B77:H77"/>
    <mergeCell ref="B73:G73"/>
    <mergeCell ref="F27:N27"/>
    <mergeCell ref="C33:O33"/>
    <mergeCell ref="B50:F50"/>
    <mergeCell ref="P38:R38"/>
    <mergeCell ref="J38:L38"/>
    <mergeCell ref="J48:L48"/>
    <mergeCell ref="B48:F49"/>
    <mergeCell ref="C31:O31"/>
    <mergeCell ref="C32:O32"/>
    <mergeCell ref="B51:F51"/>
    <mergeCell ref="M48:O48"/>
    <mergeCell ref="L116:M116"/>
    <mergeCell ref="A56:A57"/>
    <mergeCell ref="L115:M115"/>
    <mergeCell ref="H56:H57"/>
    <mergeCell ref="M56:O56"/>
    <mergeCell ref="B96:G96"/>
    <mergeCell ref="B98:G98"/>
    <mergeCell ref="L112:M112"/>
    <mergeCell ref="I9:L9"/>
    <mergeCell ref="I10:L10"/>
    <mergeCell ref="C24:O24"/>
    <mergeCell ref="C25:O25"/>
    <mergeCell ref="E19:G19"/>
    <mergeCell ref="I19:J19"/>
    <mergeCell ref="B22:R22"/>
    <mergeCell ref="Q19:R19"/>
    <mergeCell ref="B19:C19"/>
    <mergeCell ref="B17:C17"/>
    <mergeCell ref="Q20:R20"/>
    <mergeCell ref="G14:L14"/>
    <mergeCell ref="B91:G91"/>
    <mergeCell ref="B52:F52"/>
    <mergeCell ref="B61:G61"/>
    <mergeCell ref="B64:G64"/>
    <mergeCell ref="B82:G82"/>
    <mergeCell ref="B65:R65"/>
    <mergeCell ref="B74:G74"/>
    <mergeCell ref="B81:G81"/>
    <mergeCell ref="B102:R102"/>
    <mergeCell ref="B80:G80"/>
    <mergeCell ref="B75:G75"/>
    <mergeCell ref="B85:R85"/>
    <mergeCell ref="X93:AN93"/>
    <mergeCell ref="X94:AN94"/>
    <mergeCell ref="B95:R95"/>
    <mergeCell ref="B99:G99"/>
    <mergeCell ref="B100:G100"/>
    <mergeCell ref="B86:G86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36" max="17" man="1"/>
    <brk id="89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1217310</vt:lpstr>
      <vt:lpstr>'1217310'!Область_друку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2020-02-17T10:09:18Z</cp:lastPrinted>
  <dcterms:created xsi:type="dcterms:W3CDTF">2019-01-14T08:15:45Z</dcterms:created>
  <dcterms:modified xsi:type="dcterms:W3CDTF">2020-02-17T10:09:25Z</dcterms:modified>
</cp:coreProperties>
</file>