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640" sheetId="1" r:id="rId1"/>
  </sheets>
  <definedNames>
    <definedName name="_xlnm.Print_Area" localSheetId="0">'1217640'!$A$1:$Q$101</definedName>
  </definedNames>
  <calcPr calcId="152511"/>
</workbook>
</file>

<file path=xl/calcChain.xml><?xml version="1.0" encoding="utf-8"?>
<calcChain xmlns="http://schemas.openxmlformats.org/spreadsheetml/2006/main">
  <c r="L50" i="1" l="1"/>
  <c r="L71" i="1" s="1"/>
  <c r="N71" i="1" s="1"/>
  <c r="M81" i="1"/>
  <c r="L41" i="1"/>
  <c r="N41" i="1" s="1"/>
  <c r="J74" i="1"/>
  <c r="J42" i="1" s="1"/>
  <c r="I62" i="1"/>
  <c r="I41" i="1" s="1"/>
  <c r="N77" i="1"/>
  <c r="M86" i="1"/>
  <c r="J52" i="1"/>
  <c r="P52" i="1" s="1"/>
  <c r="J51" i="1"/>
  <c r="M51" i="1"/>
  <c r="N51" i="1" s="1"/>
  <c r="Q51" i="1" s="1"/>
  <c r="J82" i="1"/>
  <c r="K82" i="1"/>
  <c r="J86" i="1"/>
  <c r="P78" i="1"/>
  <c r="P77" i="1"/>
  <c r="Q77" i="1"/>
  <c r="M82" i="1"/>
  <c r="P82" i="1"/>
  <c r="Q82" i="1" s="1"/>
  <c r="J81" i="1"/>
  <c r="K81" i="1" s="1"/>
  <c r="K77" i="1"/>
  <c r="M74" i="1"/>
  <c r="M42" i="1"/>
  <c r="M43" i="1" s="1"/>
  <c r="O65" i="1"/>
  <c r="Q65" i="1"/>
  <c r="K78" i="1"/>
  <c r="O71" i="1"/>
  <c r="Q71" i="1" s="1"/>
  <c r="N65" i="1"/>
  <c r="K65" i="1"/>
  <c r="P50" i="1"/>
  <c r="N52" i="1"/>
  <c r="Q52" i="1" s="1"/>
  <c r="N62" i="1"/>
  <c r="K51" i="1"/>
  <c r="I68" i="1"/>
  <c r="K68" i="1" s="1"/>
  <c r="K74" i="1"/>
  <c r="N82" i="1"/>
  <c r="N74" i="1"/>
  <c r="N78" i="1"/>
  <c r="Q78" i="1"/>
  <c r="K52" i="1"/>
  <c r="O62" i="1"/>
  <c r="Q62" i="1" s="1"/>
  <c r="L53" i="1"/>
  <c r="P62" i="1"/>
  <c r="K62" i="1"/>
  <c r="P81" i="1"/>
  <c r="Q81" i="1" s="1"/>
  <c r="K86" i="1"/>
  <c r="N81" i="1"/>
  <c r="N86" i="1"/>
  <c r="P86" i="1"/>
  <c r="Q86" i="1" s="1"/>
  <c r="L43" i="1"/>
  <c r="N42" i="1"/>
  <c r="P43" i="1" l="1"/>
  <c r="J43" i="1"/>
  <c r="K42" i="1"/>
  <c r="Q42" i="1" s="1"/>
  <c r="P42" i="1"/>
  <c r="N43" i="1"/>
  <c r="K41" i="1"/>
  <c r="I50" i="1"/>
  <c r="I43" i="1"/>
  <c r="K43" i="1" s="1"/>
  <c r="O43" i="1"/>
  <c r="O41" i="1"/>
  <c r="Q41" i="1" s="1"/>
  <c r="L68" i="1"/>
  <c r="N50" i="1"/>
  <c r="P51" i="1"/>
  <c r="P74" i="1"/>
  <c r="Q74" i="1" s="1"/>
  <c r="J53" i="1"/>
  <c r="M53" i="1"/>
  <c r="P53" i="1" s="1"/>
  <c r="N53" i="1" l="1"/>
  <c r="Q50" i="1"/>
  <c r="I53" i="1"/>
  <c r="O53" i="1" s="1"/>
  <c r="I71" i="1"/>
  <c r="K71" i="1" s="1"/>
  <c r="K50" i="1"/>
  <c r="K53" i="1" s="1"/>
  <c r="T43" i="1"/>
  <c r="Q43" i="1"/>
  <c r="N68" i="1"/>
  <c r="O68" i="1"/>
  <c r="Q68" i="1" s="1"/>
  <c r="O50" i="1"/>
  <c r="Q53" i="1" l="1"/>
</calcChain>
</file>

<file path=xl/sharedStrings.xml><?xml version="1.0" encoding="utf-8"?>
<sst xmlns="http://schemas.openxmlformats.org/spreadsheetml/2006/main" count="163" uniqueCount="100">
  <si>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</si>
  <si>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</si>
  <si>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</si>
  <si>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</si>
  <si>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</si>
  <si>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</si>
  <si>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</si>
  <si>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</si>
  <si>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</si>
  <si>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</si>
  <si>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</si>
  <si>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</si>
  <si>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</si>
  <si>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</si>
  <si>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</si>
  <si>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</si>
  <si>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</si>
  <si>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</si>
  <si>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</si>
  <si>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</si>
  <si>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</si>
  <si>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</si>
  <si>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</si>
  <si>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</si>
  <si>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</si>
  <si>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</si>
  <si>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</si>
  <si>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 xml:space="preserve">Здійснення заходів з енергозбереження </t>
  </si>
  <si>
    <t>обсяг видатків</t>
  </si>
  <si>
    <t>прогнозна кількість заявників,  для яких буде здійснене часткове відшкодування відсоткових ставок за залученими кредитами на заходи з підвищення енергоефективності</t>
  </si>
  <si>
    <t>середня сума на відшкодування відсоткових ставок для 1 заявника</t>
  </si>
  <si>
    <t>середні витрати на проведення заходів з енергозбереження в одному будинку</t>
  </si>
  <si>
    <t>заявник</t>
  </si>
  <si>
    <t>од.</t>
  </si>
  <si>
    <t>грн.</t>
  </si>
  <si>
    <t>рази</t>
  </si>
  <si>
    <t>%</t>
  </si>
  <si>
    <t>рішення сесії міської ради</t>
  </si>
  <si>
    <t>розрахунково</t>
  </si>
  <si>
    <t xml:space="preserve">Заходи з енергозбереження 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</si>
  <si>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</si>
  <si>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</si>
  <si>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</si>
  <si>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</si>
  <si>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Програма часткового відшкодування відсоткових ставок за залученими кредитами, що надаються фізичним особам, об’єднанням співвласників багатоквартирних будинків та житлово-будівельним кооперативам на заходи з підвищення енергоефективності на 2018-2021 роки, Програма утримання та розвитку житлово-комунального господарства та благоустрою м.Хмельницького на 2017-2020 роки</t>
  </si>
  <si>
    <t>Програма відшкодування частини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Хмельницькому на 2018-2022 роки,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багатоквартирнихх ж/б  на 2019-2022 рр.,Програма утримання та розвитку житлово-комунального господарства та благоустрою м.Хмельницького на 2017-2020 роки</t>
  </si>
  <si>
    <t>Програма сприяння впровадження відновлювальних джерел енергії власниками приватних житлових будинків    м.Хмельницького на 2018-2029 роки, Програма утримання та розвитку житлово-комунального господарства та благоустрою м.Хмельницького на 2017-2020 роки</t>
  </si>
  <si>
    <t>динаміка призначень на відшкодування відсоткових ставок за залученими кредитами порівняно з попереднім періодом</t>
  </si>
  <si>
    <t>прогнозна кількість житлових будинків, в яких планується проведення заходів з енергозбереження</t>
  </si>
  <si>
    <t>прогнозна кількість приватних будинків, в яких планується проведення заходів з встановлення сонячних електростанцій на покрівлях та фасадах приватних будинків</t>
  </si>
  <si>
    <t>середні витрати на проведення заходів з встановлення сонячних електростанцій в одному будинку</t>
  </si>
  <si>
    <t>динаміка кількості заходів з енергозбереження порівняно з попереднім роком</t>
  </si>
  <si>
    <t>(код Програмної класифікації видатків  та кредитування місцевого бюджету)</t>
  </si>
  <si>
    <t>затрат</t>
  </si>
  <si>
    <t>продукту</t>
  </si>
  <si>
    <t>ефективності</t>
  </si>
  <si>
    <t>якості</t>
  </si>
  <si>
    <t>Пояснення: фактична сума відшкодованих відсоткових ставок за залученими кредитами банківськими установами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</si>
  <si>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</si>
  <si>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</si>
  <si>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</si>
  <si>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</si>
  <si>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</si>
  <si>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</si>
  <si>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</si>
  <si>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7640</t>
  </si>
  <si>
    <t>0470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</si>
  <si>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</si>
  <si>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</si>
  <si>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Реконструкція і капітальний ремонт житлових будинків із застосуванням енергозберігаючих технологій і обладнання</t>
  </si>
  <si>
    <t>Мета бюджетної програми</t>
  </si>
  <si>
    <t xml:space="preserve">Забезпечити збереження енргоресурсів та їх економне використання </t>
  </si>
  <si>
    <t>8.</t>
  </si>
  <si>
    <t>Завдання бюджетної програми</t>
  </si>
  <si>
    <t>4.</t>
  </si>
  <si>
    <t>5.</t>
  </si>
  <si>
    <t>Завдання</t>
  </si>
  <si>
    <t xml:space="preserve">Завдання 1. Відшкодування відсоткових ставок за залученими кредитами на заходи з підвищення енергоефективності </t>
  </si>
  <si>
    <r>
      <t>Завдання 1</t>
    </r>
    <r>
      <rPr>
        <sz val="12"/>
        <rFont val="Times New Roman"/>
        <family val="1"/>
        <charset val="204"/>
      </rPr>
      <t xml:space="preserve"> Завдання 1. Відшкодування відсоткових ставок за залученими кредитами на заходи з підвищення енергоефективності </t>
    </r>
  </si>
  <si>
    <r>
      <t>Завдання 2</t>
    </r>
    <r>
      <rPr>
        <sz val="12"/>
        <rFont val="Times New Roman"/>
        <family val="1"/>
        <charset val="204"/>
      </rPr>
      <t xml:space="preserve"> Здійснення заходів з енергозбереження </t>
    </r>
  </si>
  <si>
    <t xml:space="preserve">Завдання 2. Здійснення заходів з енергозбереження </t>
  </si>
  <si>
    <t xml:space="preserve">Відшкодування відсоткових ставок за залученими кредитами на заходи з підвищення енергоефективності </t>
  </si>
  <si>
    <t>гривень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</si>
  <si>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</si>
  <si>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</si>
  <si>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</si>
  <si>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 xml:space="preserve">Пояснення: фактична вартість виконаних робіт із здійснення заходів з енергозбереження відповідно до актів виконаних робіт </t>
  </si>
  <si>
    <t>Пояснення показник зменшився, що пов'язано з фактичною кількістю наданих актів на виконання робіт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</si>
  <si>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</si>
  <si>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</si>
  <si>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</si>
  <si>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Н. Вітковська</t>
  </si>
  <si>
    <t>Аналіз стану виконання результативних показників: завдання 1. в показниках затрат спостерігається відхилення, що пов'язане з фактичною сума відшкодованих відсоткових ставок за залученими кредитами банківськими установами, в показниках продукту спостерігається перевиконання, що пов'язано з фактичною кількістю заявників, які звернулися до банківських установ за відшкодуванням відсоткових ставок за залученими кредитами на заходи з підвищення енергоефективності; завдання 2.  недовиконання показників продукту повязане з тим, що на початку року подано 13 заяв на проведення заходів з енергозбереження суму 11,2 млн.грн, відповідно до кошторисних призначень відшкодування проведено власниками 6 домогосподарств</t>
  </si>
  <si>
    <t xml:space="preserve">Пояснення: фактична кількість заявників, які звернулися до банківських установ за відшкодуванням відсоткових ставок за залученими кредитами на заходи з підвищення енергоефективності </t>
  </si>
  <si>
    <t>Пояснення: на початку року подано 13 заяв на проведення заходів з енергозбереження суму 11,2 млн.грн, відповідно до кошторисних призначень відшкодування проведено власниками 6 домогосподарств</t>
  </si>
  <si>
    <t>Пояснення: п. 1 відшкодування витрат на погашення тіла кредиту здійснено у відповідності до наданих банківськими установами реєстрів</t>
  </si>
  <si>
    <t>п. 2 фактичне використання коштів</t>
  </si>
  <si>
    <t>10. Узагальнений висновок про виконання бюджетної програми.</t>
  </si>
  <si>
    <t>Виконання бюджетної програми становить 97,6 % від затверджених призначень в 2019 р.</t>
  </si>
  <si>
    <t>(найменування відповідального виконавця)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</si>
</sst>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20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0" xfId="0" applyFont="1"/>
    <xf numFmtId="0" fontId="10" fillId="0" borderId="1" xfId="0" applyFont="1" applyBorder="1"/>
    <xf numFmtId="4" fontId="10" fillId="0" borderId="1" xfId="0" applyNumberFormat="1" applyFont="1" applyBorder="1" applyAlignment="1">
      <alignment horizontal="center" vertical="center" wrapText="1"/>
    </xf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/>
    <xf numFmtId="0" fontId="10" fillId="0" borderId="0" xfId="0" applyFont="1" applyAlignment="1">
      <alignment horizontal="right"/>
    </xf>
    <xf numFmtId="1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0" fillId="0" borderId="0" xfId="0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/>
    <xf numFmtId="0" fontId="2" fillId="0" borderId="2" xfId="3" applyFont="1" applyBorder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0" xfId="2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1" applyFont="1" applyAlignment="1"/>
    <xf numFmtId="4" fontId="8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8" fillId="0" borderId="6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/>
    </xf>
    <xf numFmtId="0" fontId="14" fillId="0" borderId="6" xfId="3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4" fillId="0" borderId="6" xfId="3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topLeftCell="A7" zoomScaleNormal="100" zoomScaleSheetLayoutView="100" workbookViewId="0">
      <selection activeCell="K42" sqref="K42"/>
    </sheetView>
  </sheetViews>
  <sheetFormatPr defaultRowHeight="15" x14ac:dyDescent="0.25"/>
  <cols>
    <col min="1" max="1" width="4.85546875" style="4" customWidth="1"/>
    <col min="2" max="2" width="10.42578125" style="4" customWidth="1"/>
    <col min="3" max="3" width="6.85546875" style="4" customWidth="1"/>
    <col min="4" max="4" width="12.42578125" style="4" customWidth="1"/>
    <col min="5" max="5" width="11.7109375" style="4" customWidth="1"/>
    <col min="6" max="6" width="10.42578125" style="4" customWidth="1"/>
    <col min="7" max="7" width="12.28515625" style="4" customWidth="1"/>
    <col min="8" max="8" width="14.140625" style="4" customWidth="1"/>
    <col min="9" max="9" width="12.7109375" style="4" customWidth="1"/>
    <col min="10" max="10" width="15.28515625" style="4" customWidth="1"/>
    <col min="11" max="11" width="12.7109375" style="4" customWidth="1"/>
    <col min="12" max="12" width="12.140625" style="4" customWidth="1"/>
    <col min="13" max="14" width="13" style="4" customWidth="1"/>
    <col min="15" max="15" width="15" style="4" customWidth="1"/>
    <col min="16" max="17" width="14.140625" style="4" customWidth="1"/>
    <col min="18" max="16384" width="9.140625" style="4"/>
  </cols>
  <sheetData>
    <row r="1" spans="1:17" x14ac:dyDescent="0.25">
      <c r="N1" s="1" t="s">
        <v>7</v>
      </c>
    </row>
    <row r="2" spans="1:17" x14ac:dyDescent="0.25">
      <c r="N2" s="1" t="s">
        <v>4</v>
      </c>
    </row>
    <row r="3" spans="1:17" x14ac:dyDescent="0.25">
      <c r="N3" s="1" t="s">
        <v>5</v>
      </c>
    </row>
    <row r="4" spans="1:17" x14ac:dyDescent="0.25">
      <c r="N4" s="2" t="s">
        <v>6</v>
      </c>
    </row>
    <row r="5" spans="1:17" x14ac:dyDescent="0.25">
      <c r="N5" s="2" t="s">
        <v>40</v>
      </c>
    </row>
    <row r="8" spans="1:17" x14ac:dyDescent="0.25">
      <c r="J8" s="40" t="s">
        <v>41</v>
      </c>
      <c r="K8" s="19"/>
      <c r="L8" s="19"/>
      <c r="O8" s="19"/>
      <c r="P8" s="19"/>
    </row>
    <row r="9" spans="1:17" ht="15.75" x14ac:dyDescent="0.25">
      <c r="I9" s="96" t="s">
        <v>42</v>
      </c>
      <c r="J9" s="96"/>
      <c r="K9" s="96"/>
      <c r="L9" s="96"/>
      <c r="M9" s="39"/>
      <c r="N9" s="39"/>
      <c r="O9" s="39"/>
      <c r="P9" s="39"/>
      <c r="Q9" s="39"/>
    </row>
    <row r="10" spans="1:17" ht="15.75" x14ac:dyDescent="0.25">
      <c r="I10" s="96" t="s">
        <v>43</v>
      </c>
      <c r="J10" s="96"/>
      <c r="K10" s="96"/>
      <c r="L10" s="96"/>
      <c r="M10" s="39"/>
      <c r="N10" s="39"/>
      <c r="O10" s="39"/>
      <c r="P10" s="39"/>
    </row>
    <row r="13" spans="1:17" ht="19.5" customHeight="1" x14ac:dyDescent="0.25">
      <c r="A13" s="58" t="s">
        <v>0</v>
      </c>
      <c r="B13" s="86">
        <v>1200000</v>
      </c>
      <c r="C13" s="86"/>
      <c r="F13" s="86" t="s">
        <v>1</v>
      </c>
      <c r="G13" s="86"/>
      <c r="H13" s="86"/>
      <c r="I13" s="86"/>
      <c r="J13" s="86"/>
      <c r="K13" s="86"/>
      <c r="L13" s="86"/>
      <c r="M13" s="86"/>
      <c r="N13" s="44"/>
      <c r="O13" s="44"/>
      <c r="P13" s="84" t="s">
        <v>58</v>
      </c>
      <c r="Q13" s="84"/>
    </row>
    <row r="14" spans="1:17" ht="57.75" customHeight="1" x14ac:dyDescent="0.25">
      <c r="A14" s="58"/>
      <c r="B14" s="97" t="s">
        <v>52</v>
      </c>
      <c r="C14" s="97"/>
      <c r="F14" s="87" t="s">
        <v>61</v>
      </c>
      <c r="G14" s="87"/>
      <c r="H14" s="87"/>
      <c r="I14" s="87"/>
      <c r="J14" s="87"/>
      <c r="K14" s="87"/>
      <c r="L14" s="87"/>
      <c r="M14" s="87"/>
      <c r="N14" s="13"/>
      <c r="O14" s="13"/>
      <c r="P14" s="85" t="s">
        <v>59</v>
      </c>
      <c r="Q14" s="85"/>
    </row>
    <row r="15" spans="1:17" ht="15.75" x14ac:dyDescent="0.25">
      <c r="A15" s="58"/>
      <c r="B15" s="5"/>
      <c r="N15" s="44"/>
      <c r="O15" s="44"/>
      <c r="P15" s="45"/>
      <c r="Q15" s="45"/>
    </row>
    <row r="16" spans="1:17" ht="18.75" customHeight="1" x14ac:dyDescent="0.25">
      <c r="A16" s="58" t="s">
        <v>2</v>
      </c>
      <c r="B16" s="86">
        <v>1210000</v>
      </c>
      <c r="C16" s="86"/>
      <c r="F16" s="86" t="s">
        <v>1</v>
      </c>
      <c r="G16" s="86"/>
      <c r="H16" s="86"/>
      <c r="I16" s="86"/>
      <c r="J16" s="86"/>
      <c r="K16" s="86"/>
      <c r="L16" s="86"/>
      <c r="M16" s="86"/>
      <c r="N16" s="44"/>
      <c r="O16" s="44"/>
      <c r="P16" s="84" t="s">
        <v>58</v>
      </c>
      <c r="Q16" s="84"/>
    </row>
    <row r="17" spans="1:21" ht="56.25" customHeight="1" x14ac:dyDescent="0.25">
      <c r="A17" s="58"/>
      <c r="B17" s="97" t="s">
        <v>52</v>
      </c>
      <c r="C17" s="97"/>
      <c r="F17" s="87" t="s">
        <v>99</v>
      </c>
      <c r="G17" s="87"/>
      <c r="H17" s="87"/>
      <c r="I17" s="87"/>
      <c r="J17" s="87"/>
      <c r="K17" s="87"/>
      <c r="L17" s="87"/>
      <c r="M17" s="87"/>
      <c r="N17" s="13"/>
      <c r="O17" s="13"/>
      <c r="P17" s="85" t="s">
        <v>59</v>
      </c>
      <c r="Q17" s="85"/>
    </row>
    <row r="18" spans="1:21" ht="15.75" x14ac:dyDescent="0.25">
      <c r="A18" s="58"/>
      <c r="B18" s="5"/>
      <c r="P18" s="45"/>
      <c r="Q18" s="45"/>
    </row>
    <row r="19" spans="1:21" ht="18" customHeight="1" x14ac:dyDescent="0.25">
      <c r="A19" s="58" t="s">
        <v>3</v>
      </c>
      <c r="B19" s="86">
        <v>1217640</v>
      </c>
      <c r="C19" s="86"/>
      <c r="E19" s="90" t="s">
        <v>65</v>
      </c>
      <c r="F19" s="90"/>
      <c r="G19" s="22"/>
      <c r="H19" s="90" t="s">
        <v>66</v>
      </c>
      <c r="I19" s="90"/>
      <c r="J19" s="88" t="s">
        <v>39</v>
      </c>
      <c r="K19" s="88"/>
      <c r="L19" s="88"/>
      <c r="M19" s="88"/>
      <c r="N19" s="88"/>
      <c r="P19" s="119">
        <v>22201100000</v>
      </c>
      <c r="Q19" s="119"/>
    </row>
    <row r="20" spans="1:21" ht="53.25" customHeight="1" x14ac:dyDescent="0.25">
      <c r="A20" s="58"/>
      <c r="B20" s="97" t="s">
        <v>52</v>
      </c>
      <c r="C20" s="97"/>
      <c r="E20" s="118" t="s">
        <v>63</v>
      </c>
      <c r="F20" s="118"/>
      <c r="G20" s="23"/>
      <c r="H20" s="92" t="s">
        <v>64</v>
      </c>
      <c r="I20" s="92"/>
      <c r="J20" s="89" t="s">
        <v>62</v>
      </c>
      <c r="K20" s="89"/>
      <c r="L20" s="89"/>
      <c r="M20" s="89"/>
      <c r="N20" s="89"/>
      <c r="P20" s="85" t="s">
        <v>60</v>
      </c>
      <c r="Q20" s="85"/>
    </row>
    <row r="21" spans="1:21" x14ac:dyDescent="0.25">
      <c r="A21" s="38"/>
    </row>
    <row r="22" spans="1:21" x14ac:dyDescent="0.25">
      <c r="A22" s="38"/>
    </row>
    <row r="23" spans="1:21" ht="18.75" customHeight="1" x14ac:dyDescent="0.25">
      <c r="A23" s="46" t="s">
        <v>74</v>
      </c>
      <c r="B23" s="91" t="s">
        <v>67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48"/>
      <c r="T23" s="48"/>
    </row>
    <row r="24" spans="1:21" ht="15.75" x14ac:dyDescent="0.2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48"/>
      <c r="U24" s="44"/>
    </row>
    <row r="25" spans="1:21" ht="18" customHeight="1" x14ac:dyDescent="0.25">
      <c r="A25" s="48"/>
      <c r="B25" s="49" t="s">
        <v>16</v>
      </c>
      <c r="C25" s="64" t="s">
        <v>68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55"/>
      <c r="P25" s="55"/>
      <c r="Q25" s="55"/>
      <c r="R25" s="55"/>
      <c r="S25" s="55"/>
      <c r="T25" s="55"/>
      <c r="U25" s="44"/>
    </row>
    <row r="26" spans="1:21" ht="18" customHeight="1" x14ac:dyDescent="0.25">
      <c r="A26" s="48"/>
      <c r="B26" s="49">
        <v>1</v>
      </c>
      <c r="C26" s="65" t="s">
        <v>69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55"/>
      <c r="P26" s="55"/>
      <c r="Q26" s="55"/>
      <c r="R26" s="55"/>
      <c r="S26" s="55"/>
      <c r="T26" s="55"/>
      <c r="U26" s="44"/>
    </row>
    <row r="27" spans="1:21" ht="13.5" customHeigh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1" ht="15.75" x14ac:dyDescent="0.25">
      <c r="A28" s="46" t="s">
        <v>75</v>
      </c>
      <c r="B28" s="50" t="s">
        <v>70</v>
      </c>
      <c r="C28" s="50"/>
      <c r="D28" s="50"/>
      <c r="E28" s="51" t="s">
        <v>71</v>
      </c>
      <c r="F28" s="51"/>
      <c r="G28" s="51"/>
      <c r="H28" s="51"/>
      <c r="I28" s="51"/>
      <c r="J28" s="51"/>
      <c r="K28" s="51"/>
      <c r="L28" s="51"/>
      <c r="M28" s="51"/>
      <c r="N28" s="56"/>
      <c r="O28" s="52"/>
      <c r="P28" s="52"/>
      <c r="Q28" s="52"/>
      <c r="R28" s="45"/>
      <c r="S28" s="45"/>
      <c r="T28" s="45"/>
    </row>
    <row r="29" spans="1:21" ht="18.75" customHeight="1" x14ac:dyDescent="0.25">
      <c r="A29" s="45"/>
      <c r="B29" s="45"/>
      <c r="C29" s="45"/>
      <c r="D29" s="45"/>
      <c r="E29" s="9"/>
      <c r="F29" s="9"/>
      <c r="G29" s="9"/>
      <c r="H29" s="9"/>
      <c r="I29" s="9"/>
      <c r="J29" s="9"/>
      <c r="K29" s="9"/>
      <c r="L29" s="9"/>
      <c r="M29" s="3"/>
      <c r="N29" s="9"/>
      <c r="O29" s="9"/>
      <c r="P29" s="45"/>
      <c r="Q29" s="45"/>
      <c r="R29" s="45"/>
      <c r="S29" s="45"/>
      <c r="T29" s="45"/>
    </row>
    <row r="30" spans="1:21" ht="15.75" x14ac:dyDescent="0.25">
      <c r="A30" s="53" t="s">
        <v>14</v>
      </c>
      <c r="B30" s="3" t="s">
        <v>73</v>
      </c>
      <c r="C30" s="54"/>
      <c r="D30" s="3"/>
      <c r="E30" s="3"/>
      <c r="F30" s="3"/>
      <c r="G30" s="3"/>
      <c r="H30" s="3"/>
      <c r="I30" s="3"/>
      <c r="J30" s="3"/>
      <c r="K30" s="3"/>
      <c r="L30" s="3"/>
      <c r="M30" s="45"/>
      <c r="N30" s="45"/>
      <c r="O30" s="45"/>
      <c r="P30" s="45"/>
      <c r="Q30" s="45"/>
      <c r="R30" s="45"/>
      <c r="S30" s="45"/>
      <c r="T30" s="45"/>
    </row>
    <row r="31" spans="1:21" ht="15.75" x14ac:dyDescent="0.25">
      <c r="A31" s="53"/>
      <c r="B31" s="3"/>
      <c r="C31" s="54"/>
      <c r="D31" s="3"/>
      <c r="E31" s="3"/>
      <c r="F31" s="3"/>
      <c r="G31" s="3"/>
      <c r="H31" s="3"/>
      <c r="I31" s="3"/>
      <c r="J31" s="3"/>
      <c r="K31" s="3"/>
      <c r="L31" s="3"/>
      <c r="M31" s="45"/>
      <c r="N31" s="45"/>
      <c r="O31" s="45"/>
      <c r="P31" s="45"/>
      <c r="Q31" s="45"/>
      <c r="R31" s="45"/>
      <c r="S31" s="45"/>
      <c r="T31" s="45"/>
    </row>
    <row r="32" spans="1:21" ht="18" customHeight="1" x14ac:dyDescent="0.25">
      <c r="A32" s="53"/>
      <c r="B32" s="49" t="s">
        <v>16</v>
      </c>
      <c r="C32" s="64" t="s">
        <v>76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45"/>
      <c r="P32" s="45"/>
      <c r="Q32" s="45"/>
      <c r="R32" s="45"/>
      <c r="S32" s="45"/>
      <c r="T32" s="45"/>
    </row>
    <row r="33" spans="1:20" ht="18" customHeight="1" x14ac:dyDescent="0.25">
      <c r="A33" s="53"/>
      <c r="B33" s="49">
        <v>1</v>
      </c>
      <c r="C33" s="65" t="s">
        <v>77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45"/>
      <c r="P33" s="45"/>
      <c r="Q33" s="45"/>
      <c r="R33" s="45"/>
      <c r="S33" s="45"/>
      <c r="T33" s="45"/>
    </row>
    <row r="34" spans="1:20" ht="18" customHeight="1" x14ac:dyDescent="0.25">
      <c r="A34" s="53"/>
      <c r="B34" s="49">
        <v>1</v>
      </c>
      <c r="C34" s="65" t="s">
        <v>80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45"/>
      <c r="P34" s="45"/>
      <c r="Q34" s="45"/>
      <c r="R34" s="45"/>
      <c r="S34" s="45"/>
      <c r="T34" s="45"/>
    </row>
    <row r="35" spans="1:20" ht="15.75" x14ac:dyDescent="0.25">
      <c r="A35" s="53"/>
      <c r="B35" s="3"/>
      <c r="C35" s="54"/>
      <c r="D35" s="3"/>
      <c r="E35" s="3"/>
      <c r="F35" s="3"/>
      <c r="G35" s="3"/>
      <c r="H35" s="3"/>
      <c r="I35" s="3"/>
      <c r="J35" s="3"/>
      <c r="K35" s="3"/>
      <c r="L35" s="3"/>
      <c r="M35" s="45"/>
      <c r="N35" s="45"/>
      <c r="O35" s="45"/>
      <c r="P35" s="45"/>
      <c r="Q35" s="45"/>
      <c r="R35" s="45"/>
      <c r="S35" s="45"/>
      <c r="T35" s="45"/>
    </row>
    <row r="36" spans="1:20" ht="18" customHeight="1" x14ac:dyDescent="0.25">
      <c r="A36" s="58" t="s">
        <v>17</v>
      </c>
      <c r="B36" s="57" t="s">
        <v>83</v>
      </c>
    </row>
    <row r="37" spans="1:20" ht="15.75" x14ac:dyDescent="0.25">
      <c r="B37" s="3"/>
      <c r="Q37" s="4" t="s">
        <v>82</v>
      </c>
    </row>
    <row r="38" spans="1:20" ht="31.5" customHeight="1" x14ac:dyDescent="0.25">
      <c r="A38" s="98" t="s">
        <v>16</v>
      </c>
      <c r="B38" s="100" t="s">
        <v>13</v>
      </c>
      <c r="C38" s="101"/>
      <c r="D38" s="101"/>
      <c r="E38" s="101"/>
      <c r="F38" s="101"/>
      <c r="G38" s="101"/>
      <c r="H38" s="102"/>
      <c r="I38" s="72" t="s">
        <v>11</v>
      </c>
      <c r="J38" s="72"/>
      <c r="K38" s="72"/>
      <c r="L38" s="72" t="s">
        <v>84</v>
      </c>
      <c r="M38" s="72"/>
      <c r="N38" s="72"/>
      <c r="O38" s="72" t="s">
        <v>12</v>
      </c>
      <c r="P38" s="72"/>
      <c r="Q38" s="72"/>
    </row>
    <row r="39" spans="1:20" ht="30" customHeight="1" x14ac:dyDescent="0.25">
      <c r="A39" s="99"/>
      <c r="B39" s="103"/>
      <c r="C39" s="104"/>
      <c r="D39" s="104"/>
      <c r="E39" s="104"/>
      <c r="F39" s="104"/>
      <c r="G39" s="104"/>
      <c r="H39" s="105"/>
      <c r="I39" s="6" t="s">
        <v>8</v>
      </c>
      <c r="J39" s="6" t="s">
        <v>9</v>
      </c>
      <c r="K39" s="6" t="s">
        <v>10</v>
      </c>
      <c r="L39" s="6" t="s">
        <v>8</v>
      </c>
      <c r="M39" s="15" t="s">
        <v>9</v>
      </c>
      <c r="N39" s="6" t="s">
        <v>10</v>
      </c>
      <c r="O39" s="7" t="s">
        <v>8</v>
      </c>
      <c r="P39" s="6" t="s">
        <v>9</v>
      </c>
      <c r="Q39" s="6" t="s">
        <v>10</v>
      </c>
    </row>
    <row r="40" spans="1:20" x14ac:dyDescent="0.25">
      <c r="A40" s="11">
        <v>1</v>
      </c>
      <c r="B40" s="72">
        <v>2</v>
      </c>
      <c r="C40" s="72"/>
      <c r="D40" s="72"/>
      <c r="E40" s="72"/>
      <c r="F40" s="72"/>
      <c r="G40" s="72"/>
      <c r="H40" s="72"/>
      <c r="I40" s="6">
        <v>3</v>
      </c>
      <c r="J40" s="6">
        <v>4</v>
      </c>
      <c r="K40" s="6">
        <v>5</v>
      </c>
      <c r="L40" s="6">
        <v>6</v>
      </c>
      <c r="M40" s="15">
        <v>7</v>
      </c>
      <c r="N40" s="15">
        <v>8</v>
      </c>
      <c r="O40" s="6">
        <v>9</v>
      </c>
      <c r="P40" s="6">
        <v>10</v>
      </c>
      <c r="Q40" s="6">
        <v>11</v>
      </c>
    </row>
    <row r="41" spans="1:20" ht="36.75" customHeight="1" x14ac:dyDescent="0.25">
      <c r="A41" s="11">
        <v>1</v>
      </c>
      <c r="B41" s="68" t="s">
        <v>81</v>
      </c>
      <c r="C41" s="69"/>
      <c r="D41" s="69"/>
      <c r="E41" s="69"/>
      <c r="F41" s="69"/>
      <c r="G41" s="69"/>
      <c r="H41" s="70"/>
      <c r="I41" s="12">
        <f>I62</f>
        <v>550000</v>
      </c>
      <c r="J41" s="6"/>
      <c r="K41" s="12">
        <f>I41</f>
        <v>550000</v>
      </c>
      <c r="L41" s="12">
        <f>L62</f>
        <v>545356.98</v>
      </c>
      <c r="M41" s="60"/>
      <c r="N41" s="60">
        <f>L41</f>
        <v>545356.98</v>
      </c>
      <c r="O41" s="12">
        <f>L41-I41</f>
        <v>-4643.0200000000186</v>
      </c>
      <c r="P41" s="6"/>
      <c r="Q41" s="12">
        <f>O41</f>
        <v>-4643.0200000000186</v>
      </c>
    </row>
    <row r="42" spans="1:20" ht="20.25" customHeight="1" x14ac:dyDescent="0.25">
      <c r="A42" s="11">
        <v>2</v>
      </c>
      <c r="B42" s="106" t="s">
        <v>27</v>
      </c>
      <c r="C42" s="107"/>
      <c r="D42" s="107"/>
      <c r="E42" s="107"/>
      <c r="F42" s="107"/>
      <c r="G42" s="107"/>
      <c r="H42" s="108"/>
      <c r="I42" s="12"/>
      <c r="J42" s="12">
        <f>J74</f>
        <v>950000</v>
      </c>
      <c r="K42" s="12">
        <f>I42+J42</f>
        <v>950000</v>
      </c>
      <c r="L42" s="12"/>
      <c r="M42" s="12">
        <f>M74</f>
        <v>918015.89999999991</v>
      </c>
      <c r="N42" s="12">
        <f>L42+M42</f>
        <v>918015.89999999991</v>
      </c>
      <c r="O42" s="12"/>
      <c r="P42" s="12">
        <f t="shared" ref="O42:Q43" si="0">M42-J42</f>
        <v>-31984.100000000093</v>
      </c>
      <c r="Q42" s="12">
        <f t="shared" si="0"/>
        <v>-31984.100000000093</v>
      </c>
    </row>
    <row r="43" spans="1:20" s="19" customFormat="1" ht="20.25" customHeight="1" x14ac:dyDescent="0.2">
      <c r="A43" s="20"/>
      <c r="B43" s="109" t="s">
        <v>15</v>
      </c>
      <c r="C43" s="81"/>
      <c r="D43" s="81"/>
      <c r="E43" s="81"/>
      <c r="F43" s="81"/>
      <c r="G43" s="81"/>
      <c r="H43" s="66"/>
      <c r="I43" s="21">
        <f>I41</f>
        <v>550000</v>
      </c>
      <c r="J43" s="21">
        <f>J42</f>
        <v>950000</v>
      </c>
      <c r="K43" s="21">
        <f>I43+J43</f>
        <v>1500000</v>
      </c>
      <c r="L43" s="21">
        <f>L41</f>
        <v>545356.98</v>
      </c>
      <c r="M43" s="21">
        <f>M42</f>
        <v>918015.89999999991</v>
      </c>
      <c r="N43" s="21">
        <f>L43+M43</f>
        <v>1463372.88</v>
      </c>
      <c r="O43" s="21">
        <f t="shared" si="0"/>
        <v>-4643.0200000000186</v>
      </c>
      <c r="P43" s="21">
        <f t="shared" si="0"/>
        <v>-31984.100000000093</v>
      </c>
      <c r="Q43" s="21">
        <f t="shared" si="0"/>
        <v>-36627.120000000112</v>
      </c>
      <c r="T43" s="19">
        <f>N43/K43*100</f>
        <v>97.558191999999991</v>
      </c>
    </row>
    <row r="44" spans="1:20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20" ht="15.75" x14ac:dyDescent="0.25">
      <c r="A45" s="58" t="s">
        <v>72</v>
      </c>
      <c r="B45" s="59" t="s">
        <v>85</v>
      </c>
    </row>
    <row r="46" spans="1:20" ht="15.75" x14ac:dyDescent="0.25">
      <c r="B46" s="3"/>
      <c r="Q46" s="4" t="s">
        <v>82</v>
      </c>
    </row>
    <row r="47" spans="1:20" ht="30.75" customHeight="1" x14ac:dyDescent="0.25">
      <c r="A47" s="72" t="s">
        <v>16</v>
      </c>
      <c r="B47" s="72" t="s">
        <v>18</v>
      </c>
      <c r="C47" s="72"/>
      <c r="D47" s="72"/>
      <c r="E47" s="72"/>
      <c r="F47" s="72"/>
      <c r="G47" s="72"/>
      <c r="H47" s="72"/>
      <c r="I47" s="72" t="s">
        <v>11</v>
      </c>
      <c r="J47" s="72"/>
      <c r="K47" s="72"/>
      <c r="L47" s="72" t="s">
        <v>84</v>
      </c>
      <c r="M47" s="72"/>
      <c r="N47" s="72"/>
      <c r="O47" s="72" t="s">
        <v>12</v>
      </c>
      <c r="P47" s="72"/>
      <c r="Q47" s="72"/>
    </row>
    <row r="48" spans="1:20" ht="33" customHeight="1" x14ac:dyDescent="0.25">
      <c r="A48" s="72"/>
      <c r="B48" s="72"/>
      <c r="C48" s="72"/>
      <c r="D48" s="72"/>
      <c r="E48" s="72"/>
      <c r="F48" s="72"/>
      <c r="G48" s="72"/>
      <c r="H48" s="72"/>
      <c r="I48" s="6" t="s">
        <v>8</v>
      </c>
      <c r="J48" s="6" t="s">
        <v>9</v>
      </c>
      <c r="K48" s="6" t="s">
        <v>10</v>
      </c>
      <c r="L48" s="6" t="s">
        <v>8</v>
      </c>
      <c r="M48" s="6" t="s">
        <v>9</v>
      </c>
      <c r="N48" s="6" t="s">
        <v>10</v>
      </c>
      <c r="O48" s="6" t="s">
        <v>8</v>
      </c>
      <c r="P48" s="6" t="s">
        <v>9</v>
      </c>
      <c r="Q48" s="6" t="s">
        <v>10</v>
      </c>
    </row>
    <row r="49" spans="1:17" ht="18" customHeight="1" x14ac:dyDescent="0.25">
      <c r="A49" s="25">
        <v>1</v>
      </c>
      <c r="B49" s="116">
        <v>2</v>
      </c>
      <c r="C49" s="117"/>
      <c r="D49" s="117"/>
      <c r="E49" s="117"/>
      <c r="F49" s="117"/>
      <c r="G49" s="117"/>
      <c r="H49" s="71"/>
      <c r="I49" s="6">
        <v>3</v>
      </c>
      <c r="J49" s="6">
        <v>4</v>
      </c>
      <c r="K49" s="6">
        <v>5</v>
      </c>
      <c r="L49" s="6">
        <v>6</v>
      </c>
      <c r="M49" s="6">
        <v>7</v>
      </c>
      <c r="N49" s="6">
        <v>8</v>
      </c>
      <c r="O49" s="6">
        <v>9</v>
      </c>
      <c r="P49" s="6">
        <v>10</v>
      </c>
      <c r="Q49" s="6">
        <v>11</v>
      </c>
    </row>
    <row r="50" spans="1:17" ht="84" customHeight="1" x14ac:dyDescent="0.25">
      <c r="A50" s="25">
        <v>1</v>
      </c>
      <c r="B50" s="74" t="s">
        <v>44</v>
      </c>
      <c r="C50" s="74"/>
      <c r="D50" s="74"/>
      <c r="E50" s="74"/>
      <c r="F50" s="74"/>
      <c r="G50" s="74"/>
      <c r="H50" s="74"/>
      <c r="I50" s="24">
        <f>I41</f>
        <v>550000</v>
      </c>
      <c r="J50" s="24"/>
      <c r="K50" s="24">
        <f>J50+I50</f>
        <v>550000</v>
      </c>
      <c r="L50" s="24">
        <f>L62</f>
        <v>545356.98</v>
      </c>
      <c r="M50" s="24"/>
      <c r="N50" s="24">
        <f>L50+M50</f>
        <v>545356.98</v>
      </c>
      <c r="O50" s="24">
        <f t="shared" ref="O50:Q53" si="1">L50-I50</f>
        <v>-4643.0200000000186</v>
      </c>
      <c r="P50" s="24">
        <f t="shared" si="1"/>
        <v>0</v>
      </c>
      <c r="Q50" s="24">
        <f t="shared" si="1"/>
        <v>-4643.0200000000186</v>
      </c>
    </row>
    <row r="51" spans="1:17" ht="126.75" customHeight="1" x14ac:dyDescent="0.25">
      <c r="A51" s="25">
        <v>2</v>
      </c>
      <c r="B51" s="74" t="s">
        <v>45</v>
      </c>
      <c r="C51" s="74"/>
      <c r="D51" s="74"/>
      <c r="E51" s="74"/>
      <c r="F51" s="74"/>
      <c r="G51" s="74"/>
      <c r="H51" s="74"/>
      <c r="I51" s="24"/>
      <c r="J51" s="24">
        <f>700000</f>
        <v>700000</v>
      </c>
      <c r="K51" s="24">
        <f>J51+I51</f>
        <v>700000</v>
      </c>
      <c r="L51" s="24"/>
      <c r="M51" s="24">
        <f>669865.32</f>
        <v>669865.31999999995</v>
      </c>
      <c r="N51" s="24">
        <f>L51+M51</f>
        <v>669865.31999999995</v>
      </c>
      <c r="O51" s="24"/>
      <c r="P51" s="24">
        <f t="shared" si="1"/>
        <v>-30134.680000000051</v>
      </c>
      <c r="Q51" s="24">
        <f t="shared" si="1"/>
        <v>-30134.680000000051</v>
      </c>
    </row>
    <row r="52" spans="1:17" ht="66" customHeight="1" x14ac:dyDescent="0.25">
      <c r="A52" s="25">
        <v>3</v>
      </c>
      <c r="B52" s="74" t="s">
        <v>46</v>
      </c>
      <c r="C52" s="74"/>
      <c r="D52" s="74"/>
      <c r="E52" s="74"/>
      <c r="F52" s="74"/>
      <c r="G52" s="74"/>
      <c r="H52" s="74"/>
      <c r="I52" s="24"/>
      <c r="J52" s="24">
        <f>250000</f>
        <v>250000</v>
      </c>
      <c r="K52" s="24">
        <f>J52+I52</f>
        <v>250000</v>
      </c>
      <c r="L52" s="24"/>
      <c r="M52" s="24">
        <v>248150.58</v>
      </c>
      <c r="N52" s="24">
        <f>L52+M52</f>
        <v>248150.58</v>
      </c>
      <c r="O52" s="24"/>
      <c r="P52" s="24">
        <f t="shared" si="1"/>
        <v>-1849.4200000000128</v>
      </c>
      <c r="Q52" s="24">
        <f t="shared" si="1"/>
        <v>-1849.4200000000128</v>
      </c>
    </row>
    <row r="53" spans="1:17" s="19" customFormat="1" ht="21.75" customHeight="1" x14ac:dyDescent="0.2">
      <c r="A53" s="20"/>
      <c r="B53" s="73" t="s">
        <v>15</v>
      </c>
      <c r="C53" s="73"/>
      <c r="D53" s="73"/>
      <c r="E53" s="73"/>
      <c r="F53" s="73"/>
      <c r="G53" s="73"/>
      <c r="H53" s="73"/>
      <c r="I53" s="42">
        <f t="shared" ref="I53:N53" si="2">SUM(I50:I52)</f>
        <v>550000</v>
      </c>
      <c r="J53" s="42">
        <f t="shared" si="2"/>
        <v>950000</v>
      </c>
      <c r="K53" s="42">
        <f t="shared" si="2"/>
        <v>1500000</v>
      </c>
      <c r="L53" s="42">
        <f t="shared" si="2"/>
        <v>545356.98</v>
      </c>
      <c r="M53" s="42">
        <f t="shared" si="2"/>
        <v>918015.89999999991</v>
      </c>
      <c r="N53" s="42">
        <f t="shared" si="2"/>
        <v>1463372.88</v>
      </c>
      <c r="O53" s="42">
        <f t="shared" si="1"/>
        <v>-4643.0200000000186</v>
      </c>
      <c r="P53" s="42">
        <f t="shared" si="1"/>
        <v>-31984.100000000093</v>
      </c>
      <c r="Q53" s="42">
        <f t="shared" si="1"/>
        <v>-36627.120000000112</v>
      </c>
    </row>
    <row r="55" spans="1:17" ht="15.75" x14ac:dyDescent="0.25">
      <c r="A55" s="58" t="s">
        <v>88</v>
      </c>
      <c r="B55" s="3" t="s">
        <v>89</v>
      </c>
    </row>
    <row r="56" spans="1:17" ht="15.75" x14ac:dyDescent="0.25">
      <c r="B56" s="3"/>
    </row>
    <row r="57" spans="1:17" ht="50.25" customHeight="1" x14ac:dyDescent="0.25">
      <c r="A57" s="72" t="s">
        <v>16</v>
      </c>
      <c r="B57" s="71" t="s">
        <v>21</v>
      </c>
      <c r="C57" s="72"/>
      <c r="D57" s="72"/>
      <c r="E57" s="72"/>
      <c r="F57" s="72"/>
      <c r="G57" s="72" t="s">
        <v>19</v>
      </c>
      <c r="H57" s="72" t="s">
        <v>20</v>
      </c>
      <c r="I57" s="72" t="s">
        <v>11</v>
      </c>
      <c r="J57" s="72"/>
      <c r="K57" s="72"/>
      <c r="L57" s="72" t="s">
        <v>90</v>
      </c>
      <c r="M57" s="72"/>
      <c r="N57" s="72"/>
      <c r="O57" s="72" t="s">
        <v>12</v>
      </c>
      <c r="P57" s="72"/>
      <c r="Q57" s="72"/>
    </row>
    <row r="58" spans="1:17" ht="36" customHeight="1" x14ac:dyDescent="0.25">
      <c r="A58" s="72"/>
      <c r="B58" s="71"/>
      <c r="C58" s="72"/>
      <c r="D58" s="72"/>
      <c r="E58" s="72"/>
      <c r="F58" s="72"/>
      <c r="G58" s="72"/>
      <c r="H58" s="72"/>
      <c r="I58" s="6" t="s">
        <v>8</v>
      </c>
      <c r="J58" s="6" t="s">
        <v>9</v>
      </c>
      <c r="K58" s="6" t="s">
        <v>10</v>
      </c>
      <c r="L58" s="6" t="s">
        <v>8</v>
      </c>
      <c r="M58" s="6" t="s">
        <v>9</v>
      </c>
      <c r="N58" s="6" t="s">
        <v>10</v>
      </c>
      <c r="O58" s="6" t="s">
        <v>8</v>
      </c>
      <c r="P58" s="6" t="s">
        <v>9</v>
      </c>
      <c r="Q58" s="6" t="s">
        <v>10</v>
      </c>
    </row>
    <row r="59" spans="1:17" ht="17.25" customHeight="1" x14ac:dyDescent="0.25">
      <c r="A59" s="6">
        <v>1</v>
      </c>
      <c r="B59" s="71">
        <v>2</v>
      </c>
      <c r="C59" s="72"/>
      <c r="D59" s="72"/>
      <c r="E59" s="72"/>
      <c r="F59" s="72"/>
      <c r="G59" s="6">
        <v>3</v>
      </c>
      <c r="H59" s="6">
        <v>4</v>
      </c>
      <c r="I59" s="6">
        <v>5</v>
      </c>
      <c r="J59" s="6">
        <v>6</v>
      </c>
      <c r="K59" s="6">
        <v>7</v>
      </c>
      <c r="L59" s="6">
        <v>8</v>
      </c>
      <c r="M59" s="6">
        <v>9</v>
      </c>
      <c r="N59" s="6">
        <v>10</v>
      </c>
      <c r="O59" s="6">
        <v>11</v>
      </c>
      <c r="P59" s="6">
        <v>12</v>
      </c>
      <c r="Q59" s="6">
        <v>13</v>
      </c>
    </row>
    <row r="60" spans="1:17" ht="24" customHeight="1" x14ac:dyDescent="0.25">
      <c r="A60" s="25"/>
      <c r="B60" s="66" t="s">
        <v>78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ht="17.25" customHeight="1" x14ac:dyDescent="0.25">
      <c r="A61" s="25"/>
      <c r="B61" s="80" t="s">
        <v>53</v>
      </c>
      <c r="C61" s="112"/>
      <c r="D61" s="112"/>
      <c r="E61" s="112"/>
      <c r="F61" s="112"/>
      <c r="G61" s="18"/>
      <c r="H61" s="18"/>
      <c r="I61" s="16"/>
      <c r="J61" s="16"/>
      <c r="K61" s="16"/>
      <c r="L61" s="16"/>
      <c r="M61" s="16"/>
      <c r="N61" s="16"/>
      <c r="O61" s="16"/>
      <c r="P61" s="16"/>
      <c r="Q61" s="16"/>
    </row>
    <row r="62" spans="1:17" ht="42.75" customHeight="1" x14ac:dyDescent="0.25">
      <c r="A62" s="25">
        <v>1</v>
      </c>
      <c r="B62" s="82" t="s">
        <v>28</v>
      </c>
      <c r="C62" s="83"/>
      <c r="D62" s="83"/>
      <c r="E62" s="83"/>
      <c r="F62" s="83"/>
      <c r="G62" s="29" t="s">
        <v>34</v>
      </c>
      <c r="H62" s="29" t="s">
        <v>37</v>
      </c>
      <c r="I62" s="32">
        <f>250000+300000</f>
        <v>550000</v>
      </c>
      <c r="J62" s="32"/>
      <c r="K62" s="32">
        <f>I62+J62</f>
        <v>550000</v>
      </c>
      <c r="L62" s="32">
        <v>545356.98</v>
      </c>
      <c r="M62" s="32"/>
      <c r="N62" s="32">
        <f>L62+M62</f>
        <v>545356.98</v>
      </c>
      <c r="O62" s="32">
        <f>L62-I62</f>
        <v>-4643.0200000000186</v>
      </c>
      <c r="P62" s="32">
        <f>M62-J62</f>
        <v>0</v>
      </c>
      <c r="Q62" s="32">
        <f>O62+P62</f>
        <v>-4643.0200000000186</v>
      </c>
    </row>
    <row r="63" spans="1:17" ht="21.75" customHeight="1" x14ac:dyDescent="0.25">
      <c r="A63" s="25"/>
      <c r="B63" s="75" t="s">
        <v>57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6"/>
    </row>
    <row r="64" spans="1:17" ht="23.25" customHeight="1" x14ac:dyDescent="0.25">
      <c r="A64" s="25"/>
      <c r="B64" s="79" t="s">
        <v>54</v>
      </c>
      <c r="C64" s="79"/>
      <c r="D64" s="79"/>
      <c r="E64" s="79"/>
      <c r="F64" s="80"/>
      <c r="G64" s="29"/>
      <c r="H64" s="29"/>
      <c r="I64" s="33"/>
      <c r="J64" s="33"/>
      <c r="K64" s="33"/>
      <c r="L64" s="33"/>
      <c r="M64" s="33"/>
      <c r="N64" s="33"/>
      <c r="O64" s="33"/>
      <c r="P64" s="33"/>
      <c r="Q64" s="33"/>
    </row>
    <row r="65" spans="1:17" ht="66" customHeight="1" x14ac:dyDescent="0.25">
      <c r="A65" s="25">
        <v>1</v>
      </c>
      <c r="B65" s="95" t="s">
        <v>29</v>
      </c>
      <c r="C65" s="95"/>
      <c r="D65" s="95"/>
      <c r="E65" s="95"/>
      <c r="F65" s="82"/>
      <c r="G65" s="29" t="s">
        <v>32</v>
      </c>
      <c r="H65" s="30" t="s">
        <v>38</v>
      </c>
      <c r="I65" s="33">
        <v>28</v>
      </c>
      <c r="J65" s="33"/>
      <c r="K65" s="33">
        <f>I65</f>
        <v>28</v>
      </c>
      <c r="L65" s="33">
        <v>31</v>
      </c>
      <c r="M65" s="33"/>
      <c r="N65" s="33">
        <f>L65</f>
        <v>31</v>
      </c>
      <c r="O65" s="33">
        <f>L65-I65</f>
        <v>3</v>
      </c>
      <c r="P65" s="33"/>
      <c r="Q65" s="33">
        <f>O65</f>
        <v>3</v>
      </c>
    </row>
    <row r="66" spans="1:17" ht="22.5" customHeight="1" x14ac:dyDescent="0.25">
      <c r="A66" s="25"/>
      <c r="B66" s="75" t="s">
        <v>93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6"/>
    </row>
    <row r="67" spans="1:17" ht="18.75" customHeight="1" x14ac:dyDescent="0.25">
      <c r="A67" s="25"/>
      <c r="B67" s="79" t="s">
        <v>55</v>
      </c>
      <c r="C67" s="79"/>
      <c r="D67" s="79"/>
      <c r="E67" s="79"/>
      <c r="F67" s="80"/>
      <c r="G67" s="29"/>
      <c r="H67" s="29"/>
      <c r="I67" s="33"/>
      <c r="J67" s="33"/>
      <c r="K67" s="33"/>
      <c r="L67" s="33"/>
      <c r="M67" s="33"/>
      <c r="N67" s="33"/>
      <c r="O67" s="33"/>
      <c r="P67" s="33"/>
      <c r="Q67" s="33"/>
    </row>
    <row r="68" spans="1:17" ht="32.25" customHeight="1" x14ac:dyDescent="0.25">
      <c r="A68" s="25">
        <v>1</v>
      </c>
      <c r="B68" s="107" t="s">
        <v>30</v>
      </c>
      <c r="C68" s="107"/>
      <c r="D68" s="107"/>
      <c r="E68" s="107"/>
      <c r="F68" s="108"/>
      <c r="G68" s="29" t="s">
        <v>34</v>
      </c>
      <c r="H68" s="29" t="s">
        <v>38</v>
      </c>
      <c r="I68" s="32">
        <f>I62/I65</f>
        <v>19642.857142857141</v>
      </c>
      <c r="J68" s="32"/>
      <c r="K68" s="32">
        <f>I68</f>
        <v>19642.857142857141</v>
      </c>
      <c r="L68" s="32">
        <f>L50/L65</f>
        <v>17592.16064516129</v>
      </c>
      <c r="M68" s="32"/>
      <c r="N68" s="32">
        <f>L68</f>
        <v>17592.16064516129</v>
      </c>
      <c r="O68" s="32">
        <f>L68-I68</f>
        <v>-2050.6964976958516</v>
      </c>
      <c r="P68" s="32"/>
      <c r="Q68" s="32">
        <f>O68</f>
        <v>-2050.6964976958516</v>
      </c>
    </row>
    <row r="69" spans="1:17" ht="21" customHeight="1" x14ac:dyDescent="0.25">
      <c r="A69" s="25"/>
      <c r="B69" s="77" t="s">
        <v>57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8"/>
    </row>
    <row r="70" spans="1:17" ht="18" customHeight="1" x14ac:dyDescent="0.25">
      <c r="A70" s="25"/>
      <c r="B70" s="112" t="s">
        <v>56</v>
      </c>
      <c r="C70" s="112"/>
      <c r="D70" s="112"/>
      <c r="E70" s="112"/>
      <c r="F70" s="112"/>
      <c r="G70" s="29"/>
      <c r="H70" s="29"/>
      <c r="I70" s="26"/>
      <c r="J70" s="35"/>
      <c r="K70" s="33"/>
      <c r="L70" s="33"/>
      <c r="M70" s="33"/>
      <c r="N70" s="33"/>
      <c r="O70" s="33"/>
      <c r="P70" s="33"/>
      <c r="Q70" s="33"/>
    </row>
    <row r="71" spans="1:17" ht="54.75" customHeight="1" x14ac:dyDescent="0.25">
      <c r="A71" s="25">
        <v>1</v>
      </c>
      <c r="B71" s="83" t="s">
        <v>47</v>
      </c>
      <c r="C71" s="83"/>
      <c r="D71" s="83"/>
      <c r="E71" s="83"/>
      <c r="F71" s="83"/>
      <c r="G71" s="29" t="s">
        <v>35</v>
      </c>
      <c r="H71" s="29" t="s">
        <v>38</v>
      </c>
      <c r="I71" s="27">
        <f>I50/253065.87</f>
        <v>2.1733472000787781</v>
      </c>
      <c r="J71" s="35"/>
      <c r="K71" s="36">
        <f>I71</f>
        <v>2.1733472000787781</v>
      </c>
      <c r="L71" s="27">
        <f>L50/253065.87</f>
        <v>2.1550001191389421</v>
      </c>
      <c r="M71" s="36"/>
      <c r="N71" s="36">
        <f>L71</f>
        <v>2.1550001191389421</v>
      </c>
      <c r="O71" s="36">
        <f>5-2.6</f>
        <v>2.4</v>
      </c>
      <c r="P71" s="36"/>
      <c r="Q71" s="36">
        <f>O71</f>
        <v>2.4</v>
      </c>
    </row>
    <row r="72" spans="1:17" ht="18" customHeight="1" x14ac:dyDescent="0.25">
      <c r="A72" s="16"/>
      <c r="B72" s="81" t="s">
        <v>79</v>
      </c>
      <c r="C72" s="81"/>
      <c r="D72" s="81"/>
      <c r="E72" s="81"/>
      <c r="F72" s="66"/>
      <c r="G72" s="17"/>
      <c r="H72" s="17"/>
      <c r="I72" s="16"/>
      <c r="J72" s="16"/>
      <c r="K72" s="16"/>
      <c r="L72" s="16"/>
      <c r="M72" s="16"/>
      <c r="N72" s="16"/>
      <c r="O72" s="16"/>
      <c r="P72" s="16"/>
      <c r="Q72" s="16"/>
    </row>
    <row r="73" spans="1:17" ht="18" customHeight="1" x14ac:dyDescent="0.25">
      <c r="A73" s="16"/>
      <c r="B73" s="79" t="s">
        <v>53</v>
      </c>
      <c r="C73" s="79"/>
      <c r="D73" s="79"/>
      <c r="E73" s="79"/>
      <c r="F73" s="80"/>
      <c r="G73" s="18"/>
      <c r="H73" s="18"/>
      <c r="I73" s="16"/>
      <c r="J73" s="16"/>
      <c r="K73" s="16"/>
      <c r="L73" s="16"/>
      <c r="M73" s="16"/>
      <c r="N73" s="16"/>
      <c r="O73" s="16"/>
      <c r="P73" s="16"/>
      <c r="Q73" s="16"/>
    </row>
    <row r="74" spans="1:17" ht="35.25" customHeight="1" x14ac:dyDescent="0.25">
      <c r="A74" s="25">
        <v>1</v>
      </c>
      <c r="B74" s="95" t="s">
        <v>28</v>
      </c>
      <c r="C74" s="95"/>
      <c r="D74" s="95"/>
      <c r="E74" s="95"/>
      <c r="F74" s="82"/>
      <c r="G74" s="29" t="s">
        <v>34</v>
      </c>
      <c r="H74" s="29" t="s">
        <v>37</v>
      </c>
      <c r="I74" s="32"/>
      <c r="J74" s="32">
        <f>1250000-300000</f>
        <v>950000</v>
      </c>
      <c r="K74" s="32">
        <f>I74+J74</f>
        <v>950000</v>
      </c>
      <c r="L74" s="32"/>
      <c r="M74" s="32">
        <f>669865.32+248150.58</f>
        <v>918015.89999999991</v>
      </c>
      <c r="N74" s="32">
        <f>L74+M74</f>
        <v>918015.89999999991</v>
      </c>
      <c r="O74" s="32"/>
      <c r="P74" s="32">
        <f>M74-J74</f>
        <v>-31984.100000000093</v>
      </c>
      <c r="Q74" s="32">
        <f>O74+P74</f>
        <v>-31984.100000000093</v>
      </c>
    </row>
    <row r="75" spans="1:17" ht="19.5" customHeight="1" x14ac:dyDescent="0.25">
      <c r="A75" s="25"/>
      <c r="B75" s="75" t="s">
        <v>86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6"/>
    </row>
    <row r="76" spans="1:17" ht="18" customHeight="1" x14ac:dyDescent="0.25">
      <c r="A76" s="25"/>
      <c r="B76" s="79" t="s">
        <v>54</v>
      </c>
      <c r="C76" s="79"/>
      <c r="D76" s="79"/>
      <c r="E76" s="79"/>
      <c r="F76" s="80"/>
      <c r="G76" s="29"/>
      <c r="H76" s="29"/>
      <c r="I76" s="33"/>
      <c r="J76" s="33"/>
      <c r="K76" s="33"/>
      <c r="L76" s="33"/>
      <c r="M76" s="33"/>
      <c r="N76" s="33"/>
      <c r="O76" s="33"/>
      <c r="P76" s="33"/>
      <c r="Q76" s="33"/>
    </row>
    <row r="77" spans="1:17" ht="43.5" customHeight="1" x14ac:dyDescent="0.25">
      <c r="A77" s="25">
        <v>1</v>
      </c>
      <c r="B77" s="95" t="s">
        <v>48</v>
      </c>
      <c r="C77" s="95"/>
      <c r="D77" s="95"/>
      <c r="E77" s="95"/>
      <c r="F77" s="82"/>
      <c r="G77" s="29" t="s">
        <v>33</v>
      </c>
      <c r="H77" s="29" t="s">
        <v>38</v>
      </c>
      <c r="I77" s="33"/>
      <c r="J77" s="33">
        <v>13</v>
      </c>
      <c r="K77" s="33">
        <f>J77</f>
        <v>13</v>
      </c>
      <c r="L77" s="33"/>
      <c r="M77" s="43">
        <v>6</v>
      </c>
      <c r="N77" s="33">
        <f>M77</f>
        <v>6</v>
      </c>
      <c r="O77" s="33"/>
      <c r="P77" s="33">
        <f>M77-J77</f>
        <v>-7</v>
      </c>
      <c r="Q77" s="33">
        <f>P77</f>
        <v>-7</v>
      </c>
    </row>
    <row r="78" spans="1:17" ht="71.25" customHeight="1" x14ac:dyDescent="0.25">
      <c r="A78" s="25">
        <v>2</v>
      </c>
      <c r="B78" s="95" t="s">
        <v>49</v>
      </c>
      <c r="C78" s="95"/>
      <c r="D78" s="95"/>
      <c r="E78" s="95"/>
      <c r="F78" s="82"/>
      <c r="G78" s="29" t="s">
        <v>33</v>
      </c>
      <c r="H78" s="29" t="s">
        <v>38</v>
      </c>
      <c r="I78" s="33"/>
      <c r="J78" s="33">
        <v>7</v>
      </c>
      <c r="K78" s="33">
        <f>J78</f>
        <v>7</v>
      </c>
      <c r="L78" s="33"/>
      <c r="M78" s="43">
        <v>7</v>
      </c>
      <c r="N78" s="33">
        <f>M78</f>
        <v>7</v>
      </c>
      <c r="O78" s="33"/>
      <c r="P78" s="33">
        <f>M78-J78</f>
        <v>0</v>
      </c>
      <c r="Q78" s="33">
        <f>P78</f>
        <v>0</v>
      </c>
    </row>
    <row r="79" spans="1:17" ht="20.25" customHeight="1" x14ac:dyDescent="0.25">
      <c r="A79" s="25"/>
      <c r="B79" s="75" t="s">
        <v>94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6"/>
    </row>
    <row r="80" spans="1:17" ht="18" customHeight="1" x14ac:dyDescent="0.25">
      <c r="A80" s="25"/>
      <c r="B80" s="79" t="s">
        <v>55</v>
      </c>
      <c r="C80" s="79"/>
      <c r="D80" s="79"/>
      <c r="E80" s="79"/>
      <c r="F80" s="80"/>
      <c r="G80" s="29"/>
      <c r="H80" s="29"/>
      <c r="I80" s="33"/>
      <c r="J80" s="33"/>
      <c r="K80" s="33"/>
      <c r="L80" s="33"/>
      <c r="M80" s="33"/>
      <c r="N80" s="33"/>
      <c r="O80" s="33"/>
      <c r="P80" s="33"/>
      <c r="Q80" s="33"/>
    </row>
    <row r="81" spans="1:17" ht="36.75" customHeight="1" x14ac:dyDescent="0.25">
      <c r="A81" s="25">
        <v>1</v>
      </c>
      <c r="B81" s="107" t="s">
        <v>31</v>
      </c>
      <c r="C81" s="107"/>
      <c r="D81" s="107"/>
      <c r="E81" s="107"/>
      <c r="F81" s="108"/>
      <c r="G81" s="29" t="s">
        <v>34</v>
      </c>
      <c r="H81" s="29" t="s">
        <v>38</v>
      </c>
      <c r="I81" s="32"/>
      <c r="J81" s="32">
        <f>700000/J77</f>
        <v>53846.153846153844</v>
      </c>
      <c r="K81" s="32">
        <f>J81</f>
        <v>53846.153846153844</v>
      </c>
      <c r="L81" s="32"/>
      <c r="M81" s="32">
        <f>669865.32/M77</f>
        <v>111644.21999999999</v>
      </c>
      <c r="N81" s="32">
        <f>M81</f>
        <v>111644.21999999999</v>
      </c>
      <c r="O81" s="32"/>
      <c r="P81" s="32">
        <f>M81-J81</f>
        <v>57798.066153846143</v>
      </c>
      <c r="Q81" s="32">
        <f>P81</f>
        <v>57798.066153846143</v>
      </c>
    </row>
    <row r="82" spans="1:17" ht="55.5" customHeight="1" x14ac:dyDescent="0.25">
      <c r="A82" s="25">
        <v>2</v>
      </c>
      <c r="B82" s="107" t="s">
        <v>50</v>
      </c>
      <c r="C82" s="107"/>
      <c r="D82" s="107"/>
      <c r="E82" s="107"/>
      <c r="F82" s="108"/>
      <c r="G82" s="29" t="s">
        <v>34</v>
      </c>
      <c r="H82" s="29" t="s">
        <v>38</v>
      </c>
      <c r="I82" s="31"/>
      <c r="J82" s="34">
        <f>250000/J78</f>
        <v>35714.285714285717</v>
      </c>
      <c r="K82" s="32">
        <f>J82</f>
        <v>35714.285714285717</v>
      </c>
      <c r="L82" s="32"/>
      <c r="M82" s="32">
        <f>248150.58/M78</f>
        <v>35450.082857142857</v>
      </c>
      <c r="N82" s="32">
        <f>M82</f>
        <v>35450.082857142857</v>
      </c>
      <c r="O82" s="32"/>
      <c r="P82" s="32">
        <f>M82-J82</f>
        <v>-264.20285714286001</v>
      </c>
      <c r="Q82" s="32">
        <f>P82</f>
        <v>-264.20285714286001</v>
      </c>
    </row>
    <row r="83" spans="1:17" ht="21" customHeight="1" x14ac:dyDescent="0.25">
      <c r="A83" s="25"/>
      <c r="B83" s="75" t="s">
        <v>95</v>
      </c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6"/>
    </row>
    <row r="84" spans="1:17" ht="21" customHeight="1" x14ac:dyDescent="0.25">
      <c r="A84" s="25"/>
      <c r="B84" s="75" t="s">
        <v>96</v>
      </c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6"/>
    </row>
    <row r="85" spans="1:17" ht="17.25" customHeight="1" x14ac:dyDescent="0.25">
      <c r="A85" s="25"/>
      <c r="B85" s="79" t="s">
        <v>56</v>
      </c>
      <c r="C85" s="79"/>
      <c r="D85" s="79"/>
      <c r="E85" s="79"/>
      <c r="F85" s="80"/>
      <c r="G85" s="29"/>
      <c r="H85" s="29"/>
      <c r="I85" s="26"/>
      <c r="J85" s="35"/>
      <c r="K85" s="33"/>
      <c r="L85" s="33"/>
      <c r="M85" s="33"/>
      <c r="N85" s="33"/>
      <c r="O85" s="33"/>
      <c r="P85" s="33"/>
      <c r="Q85" s="33"/>
    </row>
    <row r="86" spans="1:17" ht="38.25" customHeight="1" x14ac:dyDescent="0.25">
      <c r="A86" s="25">
        <v>1</v>
      </c>
      <c r="B86" s="93" t="s">
        <v>51</v>
      </c>
      <c r="C86" s="93"/>
      <c r="D86" s="93"/>
      <c r="E86" s="93"/>
      <c r="F86" s="94"/>
      <c r="G86" s="29" t="s">
        <v>36</v>
      </c>
      <c r="H86" s="29" t="s">
        <v>38</v>
      </c>
      <c r="I86" s="28"/>
      <c r="J86" s="41">
        <f>(J77+J78)/4</f>
        <v>5</v>
      </c>
      <c r="K86" s="36">
        <f>J86</f>
        <v>5</v>
      </c>
      <c r="L86" s="36"/>
      <c r="M86" s="41">
        <f>(M77+M78)/4</f>
        <v>3.25</v>
      </c>
      <c r="N86" s="36">
        <f>M86</f>
        <v>3.25</v>
      </c>
      <c r="O86" s="37"/>
      <c r="P86" s="36">
        <f>M86-J86</f>
        <v>-1.75</v>
      </c>
      <c r="Q86" s="36">
        <f>P86</f>
        <v>-1.75</v>
      </c>
    </row>
    <row r="87" spans="1:17" ht="24.75" customHeight="1" x14ac:dyDescent="0.25">
      <c r="A87" s="16"/>
      <c r="B87" s="75" t="s">
        <v>87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6"/>
    </row>
    <row r="88" spans="1:17" ht="72" customHeight="1" x14ac:dyDescent="0.25">
      <c r="A88" s="16"/>
      <c r="B88" s="113" t="s">
        <v>92</v>
      </c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5"/>
    </row>
    <row r="89" spans="1:17" ht="15.75" x14ac:dyDescent="0.25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</row>
    <row r="90" spans="1:17" ht="15.75" x14ac:dyDescent="0.25">
      <c r="A90" s="59" t="s">
        <v>97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</row>
    <row r="91" spans="1:17" ht="15.75" x14ac:dyDescent="0.25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ht="15.75" x14ac:dyDescent="0.25">
      <c r="B92" s="59" t="s">
        <v>98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1:17" x14ac:dyDescent="0.25">
      <c r="B93" s="13"/>
      <c r="C93" s="13"/>
      <c r="D93" s="13"/>
      <c r="E93" s="13"/>
      <c r="F93" s="13"/>
      <c r="G93" s="13"/>
      <c r="H93" s="13"/>
    </row>
    <row r="95" spans="1:17" ht="15.75" x14ac:dyDescent="0.25">
      <c r="B95" s="3" t="s">
        <v>22</v>
      </c>
      <c r="K95" s="111"/>
      <c r="L95" s="111"/>
      <c r="N95" s="61" t="s">
        <v>26</v>
      </c>
    </row>
    <row r="96" spans="1:17" ht="15.75" x14ac:dyDescent="0.25">
      <c r="B96" s="9" t="s">
        <v>23</v>
      </c>
      <c r="K96" s="110" t="s">
        <v>24</v>
      </c>
      <c r="L96" s="110"/>
      <c r="N96" s="10" t="s">
        <v>25</v>
      </c>
    </row>
    <row r="97" spans="2:14" ht="15.75" x14ac:dyDescent="0.25">
      <c r="B97" s="9"/>
      <c r="K97" s="62"/>
      <c r="L97" s="62"/>
      <c r="N97" s="10"/>
    </row>
    <row r="98" spans="2:14" ht="15.75" x14ac:dyDescent="0.25">
      <c r="B98" s="3" t="s">
        <v>22</v>
      </c>
    </row>
    <row r="99" spans="2:14" ht="15.75" x14ac:dyDescent="0.25">
      <c r="B99" s="9" t="s">
        <v>23</v>
      </c>
      <c r="K99" s="111"/>
      <c r="L99" s="111"/>
      <c r="N99" s="14" t="s">
        <v>91</v>
      </c>
    </row>
    <row r="100" spans="2:14" x14ac:dyDescent="0.25">
      <c r="K100" s="110" t="s">
        <v>24</v>
      </c>
      <c r="L100" s="110"/>
      <c r="N100" s="10" t="s">
        <v>25</v>
      </c>
    </row>
  </sheetData>
  <mergeCells count="90">
    <mergeCell ref="B65:F65"/>
    <mergeCell ref="B81:F81"/>
    <mergeCell ref="B82:F82"/>
    <mergeCell ref="B85:F85"/>
    <mergeCell ref="E20:F20"/>
    <mergeCell ref="B83:Q83"/>
    <mergeCell ref="P20:Q20"/>
    <mergeCell ref="I57:K57"/>
    <mergeCell ref="B64:F64"/>
    <mergeCell ref="B88:Q88"/>
    <mergeCell ref="B84:Q84"/>
    <mergeCell ref="B87:Q87"/>
    <mergeCell ref="B20:C20"/>
    <mergeCell ref="B57:F58"/>
    <mergeCell ref="B49:H49"/>
    <mergeCell ref="B68:F68"/>
    <mergeCell ref="B70:F70"/>
    <mergeCell ref="A57:A58"/>
    <mergeCell ref="B67:F67"/>
    <mergeCell ref="K100:L100"/>
    <mergeCell ref="K95:L95"/>
    <mergeCell ref="K99:L99"/>
    <mergeCell ref="G57:G58"/>
    <mergeCell ref="H57:H58"/>
    <mergeCell ref="B61:F61"/>
    <mergeCell ref="B71:F71"/>
    <mergeCell ref="K96:L96"/>
    <mergeCell ref="B14:C14"/>
    <mergeCell ref="B17:C17"/>
    <mergeCell ref="A38:A39"/>
    <mergeCell ref="B40:H40"/>
    <mergeCell ref="A47:A48"/>
    <mergeCell ref="B38:H39"/>
    <mergeCell ref="B42:H42"/>
    <mergeCell ref="B43:H43"/>
    <mergeCell ref="B19:C19"/>
    <mergeCell ref="B16:C16"/>
    <mergeCell ref="I47:K47"/>
    <mergeCell ref="B79:Q79"/>
    <mergeCell ref="I9:L9"/>
    <mergeCell ref="I10:L10"/>
    <mergeCell ref="O47:Q47"/>
    <mergeCell ref="B47:H48"/>
    <mergeCell ref="L38:N38"/>
    <mergeCell ref="O38:Q38"/>
    <mergeCell ref="I38:K38"/>
    <mergeCell ref="B13:C13"/>
    <mergeCell ref="B86:F86"/>
    <mergeCell ref="B74:F74"/>
    <mergeCell ref="B76:F76"/>
    <mergeCell ref="B77:F77"/>
    <mergeCell ref="B78:F78"/>
    <mergeCell ref="B80:F80"/>
    <mergeCell ref="J19:N19"/>
    <mergeCell ref="J20:N20"/>
    <mergeCell ref="E19:F19"/>
    <mergeCell ref="B23:R23"/>
    <mergeCell ref="C26:N26"/>
    <mergeCell ref="C25:N25"/>
    <mergeCell ref="H20:I20"/>
    <mergeCell ref="H19:I19"/>
    <mergeCell ref="P19:Q19"/>
    <mergeCell ref="P13:Q13"/>
    <mergeCell ref="P14:Q14"/>
    <mergeCell ref="P16:Q16"/>
    <mergeCell ref="P17:Q17"/>
    <mergeCell ref="F13:M13"/>
    <mergeCell ref="F16:M16"/>
    <mergeCell ref="F14:M14"/>
    <mergeCell ref="F17:M17"/>
    <mergeCell ref="B75:Q75"/>
    <mergeCell ref="B69:Q69"/>
    <mergeCell ref="B73:F73"/>
    <mergeCell ref="B50:H50"/>
    <mergeCell ref="B72:F72"/>
    <mergeCell ref="B66:Q66"/>
    <mergeCell ref="B63:Q63"/>
    <mergeCell ref="B62:F62"/>
    <mergeCell ref="L57:N57"/>
    <mergeCell ref="B52:H52"/>
    <mergeCell ref="C32:N32"/>
    <mergeCell ref="C33:N33"/>
    <mergeCell ref="C34:N34"/>
    <mergeCell ref="B60:Q60"/>
    <mergeCell ref="B41:H41"/>
    <mergeCell ref="B59:F59"/>
    <mergeCell ref="O57:Q57"/>
    <mergeCell ref="L47:N47"/>
    <mergeCell ref="B53:H53"/>
    <mergeCell ref="B51:H51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3" manualBreakCount="3">
    <brk id="41" max="16" man="1"/>
    <brk id="63" max="16" man="1"/>
    <brk id="8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1217640</vt:lpstr>
      <vt:lpstr>'1217640'!Область_друку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2020-02-17T10:13:05Z</cp:lastPrinted>
  <dcterms:created xsi:type="dcterms:W3CDTF">2019-01-14T08:15:45Z</dcterms:created>
  <dcterms:modified xsi:type="dcterms:W3CDTF">2020-02-17T10:13:11Z</dcterms:modified>
</cp:coreProperties>
</file>