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10 " sheetId="1" r:id="rId1"/>
  </sheets>
  <definedNames>
    <definedName name="_xlnm.Print_Area" localSheetId="0">'1010 '!$A$2:$K$120</definedName>
  </definedNames>
  <calcPr calcId="144525"/>
</workbook>
</file>

<file path=xl/calcChain.xml><?xml version="1.0" encoding="utf-8"?>
<calcChain xmlns="http://schemas.openxmlformats.org/spreadsheetml/2006/main">
  <c r="J112" i="1" l="1"/>
  <c r="J111" i="1"/>
  <c r="J109" i="1"/>
  <c r="J108" i="1"/>
  <c r="J106" i="1"/>
  <c r="F106" i="1"/>
  <c r="F105" i="1"/>
  <c r="J105" i="1" s="1"/>
  <c r="J104" i="1"/>
  <c r="H104" i="1"/>
  <c r="F103" i="1"/>
  <c r="J103" i="1" s="1"/>
  <c r="J99" i="1"/>
  <c r="J98" i="1"/>
  <c r="J97" i="1"/>
  <c r="J96" i="1"/>
  <c r="J95" i="1"/>
  <c r="F93" i="1"/>
  <c r="J93" i="1" s="1"/>
  <c r="J92" i="1"/>
  <c r="J91" i="1"/>
  <c r="J89" i="1"/>
  <c r="J88" i="1"/>
  <c r="J87" i="1"/>
  <c r="J86" i="1"/>
  <c r="F85" i="1"/>
  <c r="F102" i="1" s="1"/>
  <c r="J102" i="1" s="1"/>
  <c r="J84" i="1"/>
  <c r="J83" i="1"/>
  <c r="F75" i="1"/>
  <c r="H75" i="1" s="1"/>
  <c r="D68" i="1"/>
  <c r="D74" i="1" s="1"/>
  <c r="F67" i="1"/>
  <c r="D67" i="1"/>
  <c r="H67" i="1" s="1"/>
  <c r="H66" i="1"/>
  <c r="F66" i="1"/>
  <c r="H65" i="1"/>
  <c r="H64" i="1"/>
  <c r="H63" i="1"/>
  <c r="F62" i="1"/>
  <c r="F68" i="1" s="1"/>
  <c r="F74" i="1" s="1"/>
  <c r="D62" i="1"/>
  <c r="H62" i="1" s="1"/>
  <c r="H68" i="1" l="1"/>
  <c r="H101" i="1"/>
  <c r="F76" i="1"/>
  <c r="H74" i="1"/>
  <c r="H76" i="1" s="1"/>
  <c r="F101" i="1"/>
  <c r="J101" i="1" s="1"/>
  <c r="D76" i="1"/>
  <c r="J85" i="1"/>
</calcChain>
</file>

<file path=xl/sharedStrings.xml><?xml version="1.0" encoding="utf-8"?>
<sst xmlns="http://schemas.openxmlformats.org/spreadsheetml/2006/main" count="192" uniqueCount="135">
  <si>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</si>
  <si>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</si>
  <si>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</si>
  <si>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</si>
  <si>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</si>
  <si>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</si>
  <si>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</si>
  <si>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</si>
  <si>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</si>
  <si>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</si>
  <si>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</si>
  <si>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</si>
  <si>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</si>
  <si>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629 801 622,00  гривень, у тому числі загального фонду — 536 712 212,00 гривень та спеціального фонду — 93 089 410,00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</si>
  <si>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</si>
  <si>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</si>
  <si>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</si>
  <si>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</si>
  <si>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</si>
  <si>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</si>
  <si>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</si>
  <si>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</si>
  <si>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</si>
  <si>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</si>
  <si>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</si>
  <si>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</si>
  <si>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</si>
  <si>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</si>
  <si>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</si>
  <si>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</si>
  <si>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</si>
  <si>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</si>
  <si>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</si>
  <si>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</si>
  <si>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</si>
  <si>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</si>
  <si>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</si>
  <si>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</si>
  <si>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</si>
  <si>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</si>
  <si>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</si>
  <si>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</si>
  <si>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</si>
  <si>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</si>
  <si>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</si>
  <si>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</si>
  <si>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</si>
  <si>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</si>
  <si>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</si>
  <si>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</si>
  <si>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</si>
  <si>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</si>
  <si>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</si>
  <si>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</si>
  <si>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</si>
  <si>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</si>
  <si>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</si>
  <si>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</si>
  <si>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</si>
  <si>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</si>
  <si>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</si>
  <si>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</si>
  <si>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</si>
  <si>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</si>
  <si>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</si>
  <si>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</si>
  <si>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</si>
  <si>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</si>
  <si>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</si>
  <si>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</si>
  <si>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</si>
  <si>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</si>
  <si>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</si>
  <si>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</si>
  <si>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</si>
  <si>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</si>
  <si>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</si>
  <si>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</si>
  <si>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</si>
  <si>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</si>
  <si>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</si>
  <si>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</si>
  <si>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</si>
  <si>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</si>
  <si>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</si>
  <si>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</si>
  <si>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</si>
  <si>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</si>
  <si>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</si>
  <si>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</si>
  <si>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</si>
  <si>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</si>
  <si>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</si>
  <si>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</si>
  <si>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</si>
  <si>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</si>
  <si>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</si>
  <si>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</si>
  <si>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</si>
  <si>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</si>
  <si>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</si>
  <si>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</si>
  <si>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</si>
  <si>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</si>
  <si>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Кількість закладів, в яких буде проведений капітальний ремонт в тому числі виготовлення ПКД</t>
  </si>
  <si>
    <t>Кількість закладів, в яких будуть проведені поточні ремонти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</si>
  <si>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</si>
  <si>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</si>
  <si>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</si>
  <si>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</si>
  <si>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</si>
  <si>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</si>
  <si>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</si>
  <si>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</si>
  <si>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</si>
  <si>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ремонтів.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</si>
  <si>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</si>
  <si>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</si>
  <si>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</si>
  <si>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</si>
  <si>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</si>
  <si>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</si>
  <si>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</si>
  <si>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</si>
  <si>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</si>
  <si>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</si>
  <si>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</si>
  <si>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</si>
  <si>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</si>
  <si>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</si>
  <si>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</si>
  <si>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</si>
  <si>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</si>
  <si>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</si>
  <si>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31 січня 2023 року №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</si>
</sst>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top" wrapText="1"/>
    </xf>
    <xf numFmtId="166" fontId="14" fillId="0" borderId="3" xfId="0" applyNumberFormat="1" applyFont="1" applyFill="1" applyBorder="1" applyAlignment="1">
      <alignment horizontal="center" vertical="center" wrapText="1" shrinkToFit="1"/>
    </xf>
    <xf numFmtId="166" fontId="14" fillId="0" borderId="5" xfId="0" applyNumberFormat="1" applyFont="1" applyFill="1" applyBorder="1" applyAlignment="1">
      <alignment horizontal="center" vertical="center" wrapText="1" shrinkToFi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view="pageBreakPreview" zoomScale="60" zoomScaleNormal="100" workbookViewId="0">
      <selection activeCell="B5" sqref="B5:F5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23" customHeight="1" x14ac:dyDescent="0.2">
      <c r="B3" s="2"/>
      <c r="C3" s="2"/>
      <c r="D3" s="2"/>
      <c r="E3" s="2"/>
      <c r="F3" s="2"/>
      <c r="G3" s="5" t="s">
        <v>134</v>
      </c>
      <c r="H3" s="5"/>
      <c r="I3" s="5"/>
      <c r="J3" s="5"/>
      <c r="K3" s="5"/>
    </row>
    <row r="4" spans="1:11" ht="40.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9" customHeight="1" x14ac:dyDescent="0.2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 x14ac:dyDescent="0.2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43.25" customHeight="1" x14ac:dyDescent="0.2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21.75" customHeight="1" x14ac:dyDescent="0.2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6.5" customHeight="1" x14ac:dyDescent="0.2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2.5" customHeight="1" x14ac:dyDescent="0.2">
      <c r="A10" s="15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2.5" customHeight="1" x14ac:dyDescent="0.2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</row>
    <row r="12" spans="1:11" ht="18.75" customHeight="1" x14ac:dyDescent="0.2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8.75" customHeight="1" x14ac:dyDescent="0.2">
      <c r="A13" s="15" t="s">
        <v>18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.75" customHeight="1" x14ac:dyDescent="0.2">
      <c r="A14" s="15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 x14ac:dyDescent="0.2">
      <c r="A15" s="15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 x14ac:dyDescent="0.2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9.75" customHeight="1" x14ac:dyDescent="0.2">
      <c r="A17" s="15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32.25" customHeight="1" x14ac:dyDescent="0.2">
      <c r="A18" s="15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4" customHeight="1" x14ac:dyDescent="0.2">
      <c r="A19" s="15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9" customHeight="1" x14ac:dyDescent="0.2">
      <c r="A20" s="15" t="s">
        <v>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1.5" customHeight="1" x14ac:dyDescent="0.2">
      <c r="A21" s="18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6.25" customHeight="1" x14ac:dyDescent="0.2">
      <c r="A22" s="18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30.6" customHeight="1" x14ac:dyDescent="0.2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43.5" customHeight="1" x14ac:dyDescent="0.2">
      <c r="A24" s="18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4.75" customHeight="1" x14ac:dyDescent="0.2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35.25" customHeight="1" x14ac:dyDescent="0.2">
      <c r="A26" s="18" t="s">
        <v>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36" customHeight="1" x14ac:dyDescent="0.2">
      <c r="A27" s="15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3.25" customHeight="1" x14ac:dyDescent="0.2">
      <c r="A28" s="15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24.75" customHeight="1" x14ac:dyDescent="0.2">
      <c r="A29" s="15" t="s">
        <v>34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36.75" customHeight="1" x14ac:dyDescent="0.2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36.75" customHeight="1" x14ac:dyDescent="0.2">
      <c r="A31" s="15" t="s">
        <v>36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21.75" customHeight="1" x14ac:dyDescent="0.2">
      <c r="A32" s="18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44.25" customHeight="1" x14ac:dyDescent="0.2">
      <c r="A33" s="18" t="s">
        <v>38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33.75" customHeight="1" x14ac:dyDescent="0.2">
      <c r="A34" s="15" t="s">
        <v>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57.75" customHeight="1" x14ac:dyDescent="0.2">
      <c r="A35" s="15" t="s">
        <v>40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36.75" customHeight="1" x14ac:dyDescent="0.2">
      <c r="A36" s="15" t="s">
        <v>41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21.75" customHeight="1" x14ac:dyDescent="0.2">
      <c r="A37" s="15" t="s">
        <v>42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4" customHeight="1" x14ac:dyDescent="0.2">
      <c r="A38" s="15" t="s">
        <v>43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8" customHeight="1" x14ac:dyDescent="0.2">
      <c r="A39" s="15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3.25" customHeight="1" x14ac:dyDescent="0.2">
      <c r="A40" s="14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9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1" customHeight="1" x14ac:dyDescent="0.2">
      <c r="A42" s="21" t="s">
        <v>46</v>
      </c>
      <c r="B42" s="22" t="s">
        <v>47</v>
      </c>
      <c r="C42" s="22"/>
      <c r="D42" s="22"/>
      <c r="E42" s="22"/>
      <c r="F42" s="22"/>
      <c r="G42" s="22"/>
      <c r="H42" s="22"/>
      <c r="I42" s="23"/>
      <c r="J42" s="23"/>
      <c r="K42" s="23"/>
    </row>
    <row r="43" spans="1:11" ht="39.75" customHeight="1" x14ac:dyDescent="0.2">
      <c r="A43" s="24">
        <v>1</v>
      </c>
      <c r="B43" s="25" t="s">
        <v>48</v>
      </c>
      <c r="C43" s="26"/>
      <c r="D43" s="26"/>
      <c r="E43" s="26"/>
      <c r="F43" s="26"/>
      <c r="G43" s="26"/>
      <c r="H43" s="26"/>
      <c r="I43" s="23"/>
      <c r="J43" s="23"/>
      <c r="K43" s="23"/>
    </row>
    <row r="44" spans="1:11" ht="26.25" customHeight="1" x14ac:dyDescent="0.2">
      <c r="A44" s="24">
        <v>2</v>
      </c>
      <c r="B44" s="25" t="s">
        <v>49</v>
      </c>
      <c r="C44" s="26"/>
      <c r="D44" s="26"/>
      <c r="E44" s="26"/>
      <c r="F44" s="26"/>
      <c r="G44" s="26"/>
      <c r="H44" s="26"/>
      <c r="I44" s="23"/>
      <c r="J44" s="23"/>
      <c r="K44" s="23"/>
    </row>
    <row r="45" spans="1:11" ht="35.25" customHeight="1" x14ac:dyDescent="0.2">
      <c r="A45" s="24">
        <v>3</v>
      </c>
      <c r="B45" s="25" t="s">
        <v>50</v>
      </c>
      <c r="C45" s="26"/>
      <c r="D45" s="26"/>
      <c r="E45" s="26"/>
      <c r="F45" s="26"/>
      <c r="G45" s="26"/>
      <c r="H45" s="26"/>
      <c r="I45" s="23"/>
      <c r="J45" s="23"/>
      <c r="K45" s="23"/>
    </row>
    <row r="46" spans="1:11" ht="12" customHeight="1" x14ac:dyDescent="0.2">
      <c r="A46" s="27"/>
      <c r="B46" s="8"/>
      <c r="C46" s="8"/>
      <c r="D46" s="8"/>
      <c r="E46" s="8"/>
      <c r="F46" s="8"/>
      <c r="G46" s="8"/>
      <c r="H46" s="8"/>
      <c r="I46" s="23"/>
      <c r="J46" s="23"/>
      <c r="K46" s="23"/>
    </row>
    <row r="47" spans="1:11" ht="18" customHeight="1" x14ac:dyDescent="0.2">
      <c r="A47" s="14" t="s">
        <v>51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4.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3" ht="17.25" customHeight="1" x14ac:dyDescent="0.2">
      <c r="A49" s="14" t="s">
        <v>52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3" ht="5.2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3" ht="18" customHeight="1" x14ac:dyDescent="0.2">
      <c r="A51" s="21" t="s">
        <v>46</v>
      </c>
      <c r="B51" s="22" t="s">
        <v>53</v>
      </c>
      <c r="C51" s="22"/>
      <c r="D51" s="22"/>
      <c r="E51" s="22"/>
      <c r="F51" s="22"/>
      <c r="G51" s="22"/>
      <c r="H51" s="22"/>
      <c r="I51" s="23"/>
      <c r="J51" s="23"/>
      <c r="K51" s="23"/>
    </row>
    <row r="52" spans="1:13" ht="19.5" customHeight="1" x14ac:dyDescent="0.2">
      <c r="A52" s="28">
        <v>1</v>
      </c>
      <c r="B52" s="29" t="s">
        <v>54</v>
      </c>
      <c r="C52" s="30"/>
      <c r="D52" s="30"/>
      <c r="E52" s="30"/>
      <c r="F52" s="30"/>
      <c r="G52" s="30"/>
      <c r="H52" s="31"/>
      <c r="I52" s="23"/>
      <c r="J52" s="23"/>
      <c r="K52" s="23"/>
    </row>
    <row r="53" spans="1:13" ht="21" customHeight="1" x14ac:dyDescent="0.2">
      <c r="A53" s="28">
        <v>2</v>
      </c>
      <c r="B53" s="29" t="s">
        <v>55</v>
      </c>
      <c r="C53" s="30"/>
      <c r="D53" s="30"/>
      <c r="E53" s="30"/>
      <c r="F53" s="30"/>
      <c r="G53" s="30"/>
      <c r="H53" s="31"/>
      <c r="I53" s="23"/>
      <c r="J53" s="23"/>
      <c r="K53" s="23"/>
    </row>
    <row r="54" spans="1:13" ht="19.5" customHeight="1" x14ac:dyDescent="0.2">
      <c r="A54" s="28">
        <v>3</v>
      </c>
      <c r="B54" s="29" t="s">
        <v>56</v>
      </c>
      <c r="C54" s="30"/>
      <c r="D54" s="30"/>
      <c r="E54" s="30"/>
      <c r="F54" s="30"/>
      <c r="G54" s="30"/>
      <c r="H54" s="31"/>
      <c r="I54" s="23"/>
      <c r="J54" s="23"/>
      <c r="K54" s="23"/>
    </row>
    <row r="55" spans="1:13" ht="18" customHeight="1" x14ac:dyDescent="0.2">
      <c r="A55" s="28">
        <v>4</v>
      </c>
      <c r="B55" s="29" t="s">
        <v>57</v>
      </c>
      <c r="C55" s="30"/>
      <c r="D55" s="30"/>
      <c r="E55" s="30"/>
      <c r="F55" s="30"/>
      <c r="G55" s="30"/>
      <c r="H55" s="31"/>
      <c r="I55" s="23"/>
      <c r="J55" s="23"/>
      <c r="K55" s="23"/>
    </row>
    <row r="56" spans="1:13" ht="21.75" customHeight="1" x14ac:dyDescent="0.2">
      <c r="A56" s="28">
        <v>5</v>
      </c>
      <c r="B56" s="29" t="s">
        <v>58</v>
      </c>
      <c r="C56" s="30"/>
      <c r="D56" s="30"/>
      <c r="E56" s="30"/>
      <c r="F56" s="30"/>
      <c r="G56" s="30"/>
      <c r="H56" s="31"/>
      <c r="I56" s="23"/>
      <c r="J56" s="23"/>
      <c r="K56" s="23"/>
    </row>
    <row r="57" spans="1:13" ht="9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3" ht="15.75" x14ac:dyDescent="0.2">
      <c r="A58" s="14" t="s">
        <v>59</v>
      </c>
      <c r="B58" s="14"/>
      <c r="C58" s="14"/>
      <c r="D58" s="14"/>
      <c r="E58" s="14"/>
      <c r="F58" s="14"/>
      <c r="G58" s="14"/>
      <c r="H58" s="14"/>
      <c r="I58" s="23"/>
      <c r="J58" s="23"/>
      <c r="K58" s="23"/>
    </row>
    <row r="59" spans="1:13" ht="14.25" customHeight="1" x14ac:dyDescent="0.2">
      <c r="A59" s="32" t="s">
        <v>60</v>
      </c>
      <c r="B59" s="32"/>
      <c r="C59" s="32"/>
      <c r="D59" s="32"/>
      <c r="E59" s="32"/>
      <c r="F59" s="32"/>
      <c r="G59" s="32"/>
      <c r="H59" s="32"/>
      <c r="I59" s="32"/>
      <c r="J59" s="11"/>
      <c r="K59" s="11"/>
    </row>
    <row r="60" spans="1:13" s="36" customFormat="1" ht="32.25" customHeight="1" x14ac:dyDescent="0.2">
      <c r="A60" s="33" t="s">
        <v>46</v>
      </c>
      <c r="B60" s="22" t="s">
        <v>61</v>
      </c>
      <c r="C60" s="22"/>
      <c r="D60" s="22" t="s">
        <v>62</v>
      </c>
      <c r="E60" s="22"/>
      <c r="F60" s="22" t="s">
        <v>63</v>
      </c>
      <c r="G60" s="22"/>
      <c r="H60" s="22" t="s">
        <v>64</v>
      </c>
      <c r="I60" s="22"/>
      <c r="J60" s="34"/>
      <c r="K60" s="35"/>
    </row>
    <row r="61" spans="1:13" ht="15.75" x14ac:dyDescent="0.2">
      <c r="A61" s="37">
        <v>1</v>
      </c>
      <c r="B61" s="38">
        <v>2</v>
      </c>
      <c r="C61" s="38"/>
      <c r="D61" s="38">
        <v>3</v>
      </c>
      <c r="E61" s="38"/>
      <c r="F61" s="38">
        <v>4</v>
      </c>
      <c r="G61" s="38"/>
      <c r="H61" s="38">
        <v>5</v>
      </c>
      <c r="I61" s="38"/>
      <c r="J61" s="39"/>
      <c r="K61" s="23"/>
    </row>
    <row r="62" spans="1:13" ht="34.5" customHeight="1" x14ac:dyDescent="0.2">
      <c r="A62" s="40">
        <v>1</v>
      </c>
      <c r="B62" s="26" t="s">
        <v>65</v>
      </c>
      <c r="C62" s="26"/>
      <c r="D62" s="41">
        <f>482946112-500000-D67</f>
        <v>482422988.75999999</v>
      </c>
      <c r="E62" s="41"/>
      <c r="F62" s="42">
        <f>29994940-50853.33</f>
        <v>29944086.670000002</v>
      </c>
      <c r="G62" s="42"/>
      <c r="H62" s="41">
        <f>SUM(D62:G62)</f>
        <v>512367075.43000001</v>
      </c>
      <c r="I62" s="41"/>
      <c r="J62" s="43"/>
      <c r="K62" s="23"/>
      <c r="M62" s="44"/>
    </row>
    <row r="63" spans="1:13" ht="38.25" customHeight="1" x14ac:dyDescent="0.2">
      <c r="A63" s="40">
        <v>2</v>
      </c>
      <c r="B63" s="26" t="s">
        <v>66</v>
      </c>
      <c r="C63" s="26"/>
      <c r="D63" s="41">
        <v>53766100</v>
      </c>
      <c r="E63" s="41"/>
      <c r="F63" s="42">
        <v>55889060</v>
      </c>
      <c r="G63" s="42"/>
      <c r="H63" s="41">
        <f t="shared" ref="H63:H66" si="0">SUM(D63:G63)</f>
        <v>109655160</v>
      </c>
      <c r="I63" s="41"/>
      <c r="J63" s="43"/>
      <c r="K63" s="23"/>
      <c r="L63" s="44"/>
      <c r="M63" s="44"/>
    </row>
    <row r="64" spans="1:13" ht="36" customHeight="1" x14ac:dyDescent="0.2">
      <c r="A64" s="40">
        <v>3</v>
      </c>
      <c r="B64" s="26" t="s">
        <v>67</v>
      </c>
      <c r="C64" s="26"/>
      <c r="D64" s="41">
        <v>500000</v>
      </c>
      <c r="E64" s="41"/>
      <c r="F64" s="42">
        <v>0</v>
      </c>
      <c r="G64" s="42"/>
      <c r="H64" s="41">
        <f t="shared" si="0"/>
        <v>500000</v>
      </c>
      <c r="I64" s="41"/>
      <c r="J64" s="43"/>
      <c r="K64" s="23"/>
      <c r="L64" s="44"/>
      <c r="M64" s="44"/>
    </row>
    <row r="65" spans="1:20" ht="34.5" customHeight="1" x14ac:dyDescent="0.2">
      <c r="A65" s="40">
        <v>4</v>
      </c>
      <c r="B65" s="26" t="s">
        <v>68</v>
      </c>
      <c r="C65" s="26"/>
      <c r="D65" s="45"/>
      <c r="E65" s="45"/>
      <c r="F65" s="42">
        <v>80000</v>
      </c>
      <c r="G65" s="42"/>
      <c r="H65" s="41">
        <f t="shared" si="0"/>
        <v>80000</v>
      </c>
      <c r="I65" s="41"/>
      <c r="J65" s="43"/>
      <c r="K65" s="23"/>
      <c r="L65" s="46"/>
      <c r="M65" s="46"/>
      <c r="O65" s="47"/>
    </row>
    <row r="66" spans="1:20" ht="34.5" customHeight="1" x14ac:dyDescent="0.2">
      <c r="A66" s="40">
        <v>5</v>
      </c>
      <c r="B66" s="26" t="s">
        <v>69</v>
      </c>
      <c r="C66" s="26"/>
      <c r="D66" s="45"/>
      <c r="E66" s="45"/>
      <c r="F66" s="42">
        <f>7125410-41400</f>
        <v>7084010</v>
      </c>
      <c r="G66" s="42"/>
      <c r="H66" s="41">
        <f t="shared" si="0"/>
        <v>7084010</v>
      </c>
      <c r="I66" s="41"/>
      <c r="J66" s="43"/>
      <c r="K66" s="23"/>
      <c r="L66" s="46"/>
      <c r="M66" s="46"/>
      <c r="O66" s="48"/>
      <c r="P66" s="48"/>
      <c r="Q66" s="48"/>
      <c r="R66" s="48"/>
      <c r="S66" s="48"/>
      <c r="T66" s="48"/>
    </row>
    <row r="67" spans="1:20" ht="31.5" customHeight="1" x14ac:dyDescent="0.2">
      <c r="A67" s="40">
        <v>6</v>
      </c>
      <c r="B67" s="26" t="s">
        <v>70</v>
      </c>
      <c r="C67" s="26"/>
      <c r="D67" s="41">
        <f>85116.8-61993.56</f>
        <v>23123.240000000005</v>
      </c>
      <c r="E67" s="41"/>
      <c r="F67" s="42">
        <f>92253.33</f>
        <v>92253.33</v>
      </c>
      <c r="G67" s="42"/>
      <c r="H67" s="41">
        <f t="shared" ref="H67" si="1">SUM(D67:G67)</f>
        <v>115376.57</v>
      </c>
      <c r="I67" s="41"/>
      <c r="J67" s="43"/>
      <c r="K67" s="23"/>
      <c r="L67" s="46"/>
      <c r="M67" s="46"/>
      <c r="O67" s="49"/>
      <c r="P67" s="49"/>
      <c r="Q67" s="49"/>
      <c r="R67" s="49"/>
      <c r="S67" s="49"/>
      <c r="T67" s="49"/>
    </row>
    <row r="68" spans="1:20" ht="21" customHeight="1" x14ac:dyDescent="0.2">
      <c r="A68" s="50" t="s">
        <v>71</v>
      </c>
      <c r="B68" s="50"/>
      <c r="C68" s="50"/>
      <c r="D68" s="41">
        <f>SUM(D62:D67)</f>
        <v>536712212</v>
      </c>
      <c r="E68" s="41"/>
      <c r="F68" s="41">
        <f>SUM(F62:F67)</f>
        <v>93089410</v>
      </c>
      <c r="G68" s="41"/>
      <c r="H68" s="51">
        <f>SUM(H62:H67)</f>
        <v>629801622.00000012</v>
      </c>
      <c r="I68" s="51"/>
      <c r="J68" s="23"/>
      <c r="K68" s="23"/>
      <c r="O68" s="48"/>
      <c r="P68" s="48"/>
      <c r="Q68" s="48"/>
      <c r="R68" s="48"/>
      <c r="S68" s="48"/>
      <c r="T68" s="48"/>
    </row>
    <row r="69" spans="1:20" ht="15.75" customHeight="1" x14ac:dyDescent="0.2">
      <c r="A69" s="23"/>
      <c r="B69" s="8"/>
      <c r="C69" s="23"/>
      <c r="D69" s="52"/>
      <c r="E69" s="52"/>
      <c r="F69" s="52"/>
      <c r="G69" s="52"/>
      <c r="H69" s="52"/>
      <c r="I69" s="52"/>
      <c r="J69" s="23"/>
      <c r="K69" s="23"/>
      <c r="O69" s="48"/>
      <c r="P69" s="48"/>
      <c r="Q69" s="48"/>
      <c r="R69" s="48"/>
      <c r="S69" s="48"/>
      <c r="T69" s="48"/>
    </row>
    <row r="70" spans="1:20" ht="15.75" x14ac:dyDescent="0.2">
      <c r="A70" s="14" t="s">
        <v>72</v>
      </c>
      <c r="B70" s="14"/>
      <c r="C70" s="14"/>
      <c r="D70" s="14"/>
      <c r="E70" s="14"/>
      <c r="F70" s="14"/>
      <c r="G70" s="14"/>
      <c r="H70" s="14"/>
      <c r="I70" s="23"/>
      <c r="J70" s="23"/>
      <c r="K70" s="23"/>
      <c r="O70" s="48"/>
      <c r="P70" s="48"/>
      <c r="Q70" s="48"/>
      <c r="R70" s="48"/>
      <c r="S70" s="48"/>
      <c r="T70" s="48"/>
    </row>
    <row r="71" spans="1:20" ht="16.5" customHeight="1" x14ac:dyDescent="0.2">
      <c r="A71" s="32" t="s">
        <v>60</v>
      </c>
      <c r="B71" s="32"/>
      <c r="C71" s="32"/>
      <c r="D71" s="32"/>
      <c r="E71" s="32"/>
      <c r="F71" s="32"/>
      <c r="G71" s="32"/>
      <c r="H71" s="32"/>
      <c r="I71" s="32"/>
      <c r="J71" s="11"/>
      <c r="K71" s="11"/>
      <c r="P71" s="53"/>
      <c r="Q71" s="53"/>
      <c r="R71" s="53"/>
      <c r="S71" s="53"/>
      <c r="T71" s="53"/>
    </row>
    <row r="72" spans="1:20" ht="31.5" customHeight="1" x14ac:dyDescent="0.2">
      <c r="A72" s="22" t="s">
        <v>73</v>
      </c>
      <c r="B72" s="22"/>
      <c r="C72" s="22"/>
      <c r="D72" s="22" t="s">
        <v>62</v>
      </c>
      <c r="E72" s="22"/>
      <c r="F72" s="22" t="s">
        <v>63</v>
      </c>
      <c r="G72" s="22"/>
      <c r="H72" s="22" t="s">
        <v>64</v>
      </c>
      <c r="I72" s="22"/>
      <c r="J72" s="23"/>
      <c r="K72" s="23"/>
      <c r="M72" s="44"/>
      <c r="P72" s="53"/>
      <c r="Q72" s="53"/>
      <c r="R72" s="53"/>
      <c r="S72" s="53"/>
      <c r="T72" s="53"/>
    </row>
    <row r="73" spans="1:20" ht="16.5" customHeight="1" x14ac:dyDescent="0.2">
      <c r="A73" s="38">
        <v>1</v>
      </c>
      <c r="B73" s="38"/>
      <c r="C73" s="38"/>
      <c r="D73" s="38">
        <v>2</v>
      </c>
      <c r="E73" s="38"/>
      <c r="F73" s="38">
        <v>3</v>
      </c>
      <c r="G73" s="38"/>
      <c r="H73" s="38">
        <v>4</v>
      </c>
      <c r="I73" s="38"/>
      <c r="J73" s="23"/>
      <c r="K73" s="23"/>
      <c r="P73" s="54"/>
      <c r="Q73" s="54"/>
      <c r="R73" s="54"/>
      <c r="S73" s="54"/>
      <c r="T73" s="54"/>
    </row>
    <row r="74" spans="1:20" ht="44.25" customHeight="1" x14ac:dyDescent="0.2">
      <c r="A74" s="29" t="s">
        <v>74</v>
      </c>
      <c r="B74" s="30"/>
      <c r="C74" s="31"/>
      <c r="D74" s="55">
        <f>D68-500000</f>
        <v>536212212</v>
      </c>
      <c r="E74" s="55"/>
      <c r="F74" s="55">
        <f>F68</f>
        <v>93089410</v>
      </c>
      <c r="G74" s="55"/>
      <c r="H74" s="55">
        <f>F74+D74</f>
        <v>629301622</v>
      </c>
      <c r="I74" s="55"/>
      <c r="J74" s="23"/>
      <c r="K74" s="23"/>
    </row>
    <row r="75" spans="1:20" ht="87" customHeight="1" x14ac:dyDescent="0.2">
      <c r="A75" s="56" t="s">
        <v>75</v>
      </c>
      <c r="B75" s="57"/>
      <c r="C75" s="58"/>
      <c r="D75" s="55">
        <v>500000</v>
      </c>
      <c r="E75" s="55"/>
      <c r="F75" s="55">
        <f>F69</f>
        <v>0</v>
      </c>
      <c r="G75" s="55"/>
      <c r="H75" s="55">
        <f>F75+D75</f>
        <v>500000</v>
      </c>
      <c r="I75" s="55"/>
      <c r="J75" s="23"/>
      <c r="K75" s="23"/>
    </row>
    <row r="76" spans="1:20" ht="26.25" customHeight="1" x14ac:dyDescent="0.2">
      <c r="A76" s="59" t="s">
        <v>71</v>
      </c>
      <c r="B76" s="60"/>
      <c r="C76" s="60"/>
      <c r="D76" s="61">
        <f>D74+D75</f>
        <v>536712212</v>
      </c>
      <c r="E76" s="61"/>
      <c r="F76" s="61">
        <f t="shared" ref="F76" si="2">F74+F75</f>
        <v>93089410</v>
      </c>
      <c r="G76" s="61"/>
      <c r="H76" s="61">
        <f t="shared" ref="H76" si="3">H74+H75</f>
        <v>629801622</v>
      </c>
      <c r="I76" s="61"/>
      <c r="J76" s="23"/>
      <c r="K76" s="23"/>
    </row>
    <row r="77" spans="1:20" ht="15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20" ht="17.25" customHeight="1" x14ac:dyDescent="0.2">
      <c r="A78" s="14" t="s">
        <v>76</v>
      </c>
      <c r="B78" s="14"/>
      <c r="C78" s="14"/>
      <c r="D78" s="14"/>
      <c r="E78" s="14"/>
      <c r="F78" s="14"/>
      <c r="G78" s="14"/>
      <c r="H78" s="14"/>
      <c r="I78" s="23"/>
      <c r="J78" s="23"/>
      <c r="K78" s="23"/>
    </row>
    <row r="79" spans="1:20" ht="49.5" customHeight="1" x14ac:dyDescent="0.2">
      <c r="A79" s="33" t="s">
        <v>46</v>
      </c>
      <c r="B79" s="33" t="s">
        <v>77</v>
      </c>
      <c r="C79" s="33" t="s">
        <v>78</v>
      </c>
      <c r="D79" s="22" t="s">
        <v>79</v>
      </c>
      <c r="E79" s="22"/>
      <c r="F79" s="22" t="s">
        <v>62</v>
      </c>
      <c r="G79" s="22"/>
      <c r="H79" s="22" t="s">
        <v>63</v>
      </c>
      <c r="I79" s="22"/>
      <c r="J79" s="22" t="s">
        <v>64</v>
      </c>
      <c r="K79" s="22"/>
    </row>
    <row r="80" spans="1:20" s="36" customFormat="1" ht="21.95" customHeight="1" x14ac:dyDescent="0.2">
      <c r="A80" s="37">
        <v>1</v>
      </c>
      <c r="B80" s="37">
        <v>2</v>
      </c>
      <c r="C80" s="37">
        <v>3</v>
      </c>
      <c r="D80" s="38">
        <v>4</v>
      </c>
      <c r="E80" s="38"/>
      <c r="F80" s="38">
        <v>5</v>
      </c>
      <c r="G80" s="38"/>
      <c r="H80" s="38">
        <v>6</v>
      </c>
      <c r="I80" s="38"/>
      <c r="J80" s="38">
        <v>7</v>
      </c>
      <c r="K80" s="62"/>
    </row>
    <row r="81" spans="1:11" ht="21.75" customHeight="1" x14ac:dyDescent="0.2">
      <c r="A81" s="40">
        <v>1</v>
      </c>
      <c r="B81" s="63" t="s">
        <v>80</v>
      </c>
      <c r="C81" s="64"/>
      <c r="D81" s="62"/>
      <c r="E81" s="62"/>
      <c r="F81" s="62"/>
      <c r="G81" s="62"/>
      <c r="H81" s="62"/>
      <c r="I81" s="62"/>
      <c r="J81" s="62"/>
      <c r="K81" s="62"/>
    </row>
    <row r="82" spans="1:11" ht="36" customHeight="1" x14ac:dyDescent="0.2">
      <c r="A82" s="65"/>
      <c r="B82" s="66" t="s">
        <v>81</v>
      </c>
      <c r="C82" s="66" t="s">
        <v>82</v>
      </c>
      <c r="D82" s="26" t="s">
        <v>83</v>
      </c>
      <c r="E82" s="26"/>
      <c r="F82" s="67">
        <v>59</v>
      </c>
      <c r="G82" s="67"/>
      <c r="H82" s="62"/>
      <c r="I82" s="62"/>
      <c r="J82" s="67">
        <v>59</v>
      </c>
      <c r="K82" s="67"/>
    </row>
    <row r="83" spans="1:11" ht="35.85" customHeight="1" x14ac:dyDescent="0.2">
      <c r="A83" s="65"/>
      <c r="B83" s="66" t="s">
        <v>84</v>
      </c>
      <c r="C83" s="66" t="s">
        <v>82</v>
      </c>
      <c r="D83" s="26" t="s">
        <v>83</v>
      </c>
      <c r="E83" s="26"/>
      <c r="F83" s="67">
        <v>461</v>
      </c>
      <c r="G83" s="67"/>
      <c r="H83" s="62"/>
      <c r="I83" s="62"/>
      <c r="J83" s="67">
        <f t="shared" ref="J83:J112" si="4">F83+H83</f>
        <v>461</v>
      </c>
      <c r="K83" s="67"/>
    </row>
    <row r="84" spans="1:11" ht="35.85" customHeight="1" x14ac:dyDescent="0.2">
      <c r="A84" s="68"/>
      <c r="B84" s="66" t="s">
        <v>85</v>
      </c>
      <c r="C84" s="66" t="s">
        <v>82</v>
      </c>
      <c r="D84" s="26" t="s">
        <v>86</v>
      </c>
      <c r="E84" s="26"/>
      <c r="F84" s="69">
        <v>2998.53</v>
      </c>
      <c r="G84" s="69"/>
      <c r="H84" s="69">
        <v>121.19</v>
      </c>
      <c r="I84" s="69"/>
      <c r="J84" s="69">
        <f t="shared" si="4"/>
        <v>3119.7200000000003</v>
      </c>
      <c r="K84" s="69"/>
    </row>
    <row r="85" spans="1:11" ht="32.25" customHeight="1" x14ac:dyDescent="0.2">
      <c r="A85" s="68"/>
      <c r="B85" s="66" t="s">
        <v>87</v>
      </c>
      <c r="C85" s="66" t="s">
        <v>82</v>
      </c>
      <c r="D85" s="26" t="s">
        <v>86</v>
      </c>
      <c r="E85" s="26"/>
      <c r="F85" s="69">
        <f>1487.93+4.36+3+1</f>
        <v>1496.29</v>
      </c>
      <c r="G85" s="69"/>
      <c r="H85" s="69">
        <v>121.19</v>
      </c>
      <c r="I85" s="69"/>
      <c r="J85" s="69">
        <f t="shared" si="4"/>
        <v>1617.48</v>
      </c>
      <c r="K85" s="69"/>
    </row>
    <row r="86" spans="1:11" ht="31.5" customHeight="1" x14ac:dyDescent="0.2">
      <c r="A86" s="68"/>
      <c r="B86" s="70" t="s">
        <v>88</v>
      </c>
      <c r="C86" s="66" t="s">
        <v>82</v>
      </c>
      <c r="D86" s="26" t="s">
        <v>86</v>
      </c>
      <c r="E86" s="26"/>
      <c r="F86" s="69">
        <v>234</v>
      </c>
      <c r="G86" s="69"/>
      <c r="H86" s="69"/>
      <c r="I86" s="69"/>
      <c r="J86" s="69">
        <f t="shared" si="4"/>
        <v>234</v>
      </c>
      <c r="K86" s="69"/>
    </row>
    <row r="87" spans="1:11" ht="35.25" customHeight="1" x14ac:dyDescent="0.2">
      <c r="A87" s="68"/>
      <c r="B87" s="66" t="s">
        <v>89</v>
      </c>
      <c r="C87" s="66" t="s">
        <v>82</v>
      </c>
      <c r="D87" s="26" t="s">
        <v>86</v>
      </c>
      <c r="E87" s="26"/>
      <c r="F87" s="69">
        <v>1268.24</v>
      </c>
      <c r="G87" s="69"/>
      <c r="H87" s="69"/>
      <c r="I87" s="69"/>
      <c r="J87" s="69">
        <f t="shared" si="4"/>
        <v>1268.24</v>
      </c>
      <c r="K87" s="69"/>
    </row>
    <row r="88" spans="1:11" ht="51.75" customHeight="1" x14ac:dyDescent="0.2">
      <c r="A88" s="68"/>
      <c r="B88" s="71" t="s">
        <v>90</v>
      </c>
      <c r="C88" s="66" t="s">
        <v>91</v>
      </c>
      <c r="D88" s="26" t="s">
        <v>92</v>
      </c>
      <c r="E88" s="26"/>
      <c r="F88" s="69">
        <v>500000</v>
      </c>
      <c r="G88" s="69"/>
      <c r="H88" s="69"/>
      <c r="I88" s="69"/>
      <c r="J88" s="69">
        <f t="shared" si="4"/>
        <v>500000</v>
      </c>
      <c r="K88" s="69"/>
    </row>
    <row r="89" spans="1:11" ht="51.75" customHeight="1" x14ac:dyDescent="0.2">
      <c r="A89" s="68"/>
      <c r="B89" s="72" t="s">
        <v>93</v>
      </c>
      <c r="C89" s="72" t="s">
        <v>91</v>
      </c>
      <c r="D89" s="73" t="s">
        <v>94</v>
      </c>
      <c r="E89" s="73"/>
      <c r="F89" s="74">
        <v>23123.24</v>
      </c>
      <c r="G89" s="74"/>
      <c r="H89" s="74">
        <v>92253.33</v>
      </c>
      <c r="I89" s="74"/>
      <c r="J89" s="74">
        <f>F89+H89</f>
        <v>115376.57</v>
      </c>
      <c r="K89" s="74"/>
    </row>
    <row r="90" spans="1:11" ht="22.5" customHeight="1" x14ac:dyDescent="0.2">
      <c r="A90" s="65">
        <v>2</v>
      </c>
      <c r="B90" s="75" t="s">
        <v>95</v>
      </c>
      <c r="C90" s="66"/>
      <c r="D90" s="26"/>
      <c r="E90" s="26"/>
      <c r="F90" s="76"/>
      <c r="G90" s="76"/>
      <c r="H90" s="77"/>
      <c r="I90" s="77"/>
      <c r="J90" s="78"/>
      <c r="K90" s="79"/>
    </row>
    <row r="91" spans="1:11" s="81" customFormat="1" ht="60.75" customHeight="1" x14ac:dyDescent="0.2">
      <c r="A91" s="68"/>
      <c r="B91" s="66" t="s">
        <v>96</v>
      </c>
      <c r="C91" s="66" t="s">
        <v>97</v>
      </c>
      <c r="D91" s="26" t="s">
        <v>83</v>
      </c>
      <c r="E91" s="26"/>
      <c r="F91" s="80">
        <v>12459</v>
      </c>
      <c r="G91" s="80"/>
      <c r="H91" s="80"/>
      <c r="I91" s="80"/>
      <c r="J91" s="80">
        <f t="shared" ref="J91:J93" si="5">F91+H91</f>
        <v>12459</v>
      </c>
      <c r="K91" s="80"/>
    </row>
    <row r="92" spans="1:11" ht="40.5" customHeight="1" x14ac:dyDescent="0.2">
      <c r="A92" s="65"/>
      <c r="B92" s="82" t="s">
        <v>98</v>
      </c>
      <c r="C92" s="66" t="s">
        <v>97</v>
      </c>
      <c r="D92" s="29" t="s">
        <v>99</v>
      </c>
      <c r="E92" s="31"/>
      <c r="F92" s="83">
        <v>4992</v>
      </c>
      <c r="G92" s="84"/>
      <c r="H92" s="83"/>
      <c r="I92" s="84"/>
      <c r="J92" s="83">
        <f t="shared" si="5"/>
        <v>4992</v>
      </c>
      <c r="K92" s="84"/>
    </row>
    <row r="93" spans="1:11" ht="40.5" customHeight="1" x14ac:dyDescent="0.2">
      <c r="A93" s="65"/>
      <c r="B93" s="82" t="s">
        <v>100</v>
      </c>
      <c r="C93" s="66" t="s">
        <v>97</v>
      </c>
      <c r="D93" s="29" t="s">
        <v>99</v>
      </c>
      <c r="E93" s="31"/>
      <c r="F93" s="83">
        <f>F91-F92</f>
        <v>7467</v>
      </c>
      <c r="G93" s="84"/>
      <c r="H93" s="83"/>
      <c r="I93" s="84"/>
      <c r="J93" s="83">
        <f t="shared" si="5"/>
        <v>7467</v>
      </c>
      <c r="K93" s="84"/>
    </row>
    <row r="94" spans="1:11" ht="40.5" customHeight="1" x14ac:dyDescent="0.2">
      <c r="A94" s="65"/>
      <c r="B94" s="66" t="s">
        <v>101</v>
      </c>
      <c r="C94" s="66" t="s">
        <v>82</v>
      </c>
      <c r="D94" s="29" t="s">
        <v>102</v>
      </c>
      <c r="E94" s="31"/>
      <c r="F94" s="83">
        <v>246</v>
      </c>
      <c r="G94" s="84"/>
      <c r="H94" s="85"/>
      <c r="I94" s="86"/>
      <c r="J94" s="83">
        <v>246</v>
      </c>
      <c r="K94" s="84"/>
    </row>
    <row r="95" spans="1:11" ht="40.5" customHeight="1" x14ac:dyDescent="0.2">
      <c r="A95" s="65"/>
      <c r="B95" s="66" t="s">
        <v>103</v>
      </c>
      <c r="C95" s="66" t="s">
        <v>91</v>
      </c>
      <c r="D95" s="29" t="s">
        <v>102</v>
      </c>
      <c r="E95" s="31"/>
      <c r="F95" s="87">
        <v>19.600000000000001</v>
      </c>
      <c r="G95" s="88"/>
      <c r="H95" s="87">
        <v>29.4</v>
      </c>
      <c r="I95" s="88"/>
      <c r="J95" s="89">
        <f>F95+H95</f>
        <v>49</v>
      </c>
      <c r="K95" s="90"/>
    </row>
    <row r="96" spans="1:11" s="92" customFormat="1" ht="61.5" customHeight="1" x14ac:dyDescent="0.2">
      <c r="A96" s="91"/>
      <c r="B96" s="66" t="s">
        <v>104</v>
      </c>
      <c r="C96" s="66" t="s">
        <v>91</v>
      </c>
      <c r="D96" s="29" t="s">
        <v>92</v>
      </c>
      <c r="E96" s="31"/>
      <c r="F96" s="89"/>
      <c r="G96" s="90"/>
      <c r="H96" s="83">
        <v>1</v>
      </c>
      <c r="I96" s="84"/>
      <c r="J96" s="83">
        <f>H96</f>
        <v>1</v>
      </c>
      <c r="K96" s="84"/>
    </row>
    <row r="97" spans="1:11" s="81" customFormat="1" ht="39.75" customHeight="1" x14ac:dyDescent="0.2">
      <c r="A97" s="68"/>
      <c r="B97" s="66" t="s">
        <v>105</v>
      </c>
      <c r="C97" s="66" t="s">
        <v>91</v>
      </c>
      <c r="D97" s="29" t="s">
        <v>92</v>
      </c>
      <c r="E97" s="31"/>
      <c r="F97" s="93">
        <v>11</v>
      </c>
      <c r="G97" s="94"/>
      <c r="H97" s="83"/>
      <c r="I97" s="84"/>
      <c r="J97" s="83">
        <f>H97+F97</f>
        <v>11</v>
      </c>
      <c r="K97" s="84"/>
    </row>
    <row r="98" spans="1:11" s="81" customFormat="1" ht="111.75" customHeight="1" x14ac:dyDescent="0.2">
      <c r="A98" s="68"/>
      <c r="B98" s="66" t="s">
        <v>106</v>
      </c>
      <c r="C98" s="66" t="s">
        <v>82</v>
      </c>
      <c r="D98" s="29" t="s">
        <v>107</v>
      </c>
      <c r="E98" s="31"/>
      <c r="F98" s="93">
        <v>6</v>
      </c>
      <c r="G98" s="94"/>
      <c r="H98" s="83"/>
      <c r="I98" s="84"/>
      <c r="J98" s="83">
        <f>H98+F98</f>
        <v>6</v>
      </c>
      <c r="K98" s="84"/>
    </row>
    <row r="99" spans="1:11" s="81" customFormat="1" ht="70.5" customHeight="1" x14ac:dyDescent="0.2">
      <c r="A99" s="68"/>
      <c r="B99" s="66" t="s">
        <v>108</v>
      </c>
      <c r="C99" s="66" t="s">
        <v>109</v>
      </c>
      <c r="D99" s="29" t="s">
        <v>102</v>
      </c>
      <c r="E99" s="31"/>
      <c r="F99" s="93">
        <v>6020</v>
      </c>
      <c r="G99" s="94"/>
      <c r="H99" s="83"/>
      <c r="I99" s="84"/>
      <c r="J99" s="83">
        <f>H99+F99</f>
        <v>6020</v>
      </c>
      <c r="K99" s="84"/>
    </row>
    <row r="100" spans="1:11" ht="25.5" customHeight="1" x14ac:dyDescent="0.2">
      <c r="A100" s="65">
        <v>4</v>
      </c>
      <c r="B100" s="63" t="s">
        <v>110</v>
      </c>
      <c r="C100" s="66"/>
      <c r="D100" s="26"/>
      <c r="E100" s="95"/>
      <c r="F100" s="76"/>
      <c r="G100" s="76"/>
      <c r="H100" s="76"/>
      <c r="I100" s="76"/>
      <c r="J100" s="76"/>
      <c r="K100" s="76"/>
    </row>
    <row r="101" spans="1:11" s="81" customFormat="1" ht="62.25" customHeight="1" x14ac:dyDescent="0.2">
      <c r="A101" s="68"/>
      <c r="B101" s="66" t="s">
        <v>111</v>
      </c>
      <c r="C101" s="66" t="s">
        <v>91</v>
      </c>
      <c r="D101" s="26" t="s">
        <v>102</v>
      </c>
      <c r="E101" s="26"/>
      <c r="F101" s="69">
        <f>ROUND(D74/F91,2)</f>
        <v>43038.14</v>
      </c>
      <c r="G101" s="69"/>
      <c r="H101" s="96">
        <f>ROUND(F74/F91,2)</f>
        <v>7471.66</v>
      </c>
      <c r="I101" s="96"/>
      <c r="J101" s="69">
        <f>ROUND(F101+H101,2)</f>
        <v>50509.8</v>
      </c>
      <c r="K101" s="69"/>
    </row>
    <row r="102" spans="1:11" ht="36" customHeight="1" x14ac:dyDescent="0.2">
      <c r="A102" s="65"/>
      <c r="B102" s="66" t="s">
        <v>112</v>
      </c>
      <c r="C102" s="66" t="s">
        <v>97</v>
      </c>
      <c r="D102" s="26" t="s">
        <v>102</v>
      </c>
      <c r="E102" s="26"/>
      <c r="F102" s="80">
        <f>ROUND(F91/F85,0)</f>
        <v>8</v>
      </c>
      <c r="G102" s="80"/>
      <c r="H102" s="97"/>
      <c r="I102" s="97"/>
      <c r="J102" s="97">
        <f t="shared" ref="J102:J106" si="6">F102+H102</f>
        <v>8</v>
      </c>
      <c r="K102" s="97"/>
    </row>
    <row r="103" spans="1:11" ht="36" customHeight="1" x14ac:dyDescent="0.2">
      <c r="A103" s="65"/>
      <c r="B103" s="66" t="s">
        <v>113</v>
      </c>
      <c r="C103" s="66" t="s">
        <v>97</v>
      </c>
      <c r="D103" s="26" t="s">
        <v>102</v>
      </c>
      <c r="E103" s="26"/>
      <c r="F103" s="80">
        <f>ROUND(F91/F84,0)</f>
        <v>4</v>
      </c>
      <c r="G103" s="80"/>
      <c r="H103" s="97"/>
      <c r="I103" s="97"/>
      <c r="J103" s="97">
        <f t="shared" si="6"/>
        <v>4</v>
      </c>
      <c r="K103" s="97"/>
    </row>
    <row r="104" spans="1:11" s="81" customFormat="1" ht="36" customHeight="1" x14ac:dyDescent="0.2">
      <c r="A104" s="91"/>
      <c r="B104" s="66" t="s">
        <v>114</v>
      </c>
      <c r="C104" s="66" t="s">
        <v>91</v>
      </c>
      <c r="D104" s="26" t="s">
        <v>102</v>
      </c>
      <c r="E104" s="26"/>
      <c r="F104" s="96"/>
      <c r="G104" s="96"/>
      <c r="H104" s="69">
        <f>F65/H96</f>
        <v>80000</v>
      </c>
      <c r="I104" s="69"/>
      <c r="J104" s="69">
        <f t="shared" si="6"/>
        <v>80000</v>
      </c>
      <c r="K104" s="69"/>
    </row>
    <row r="105" spans="1:11" s="81" customFormat="1" ht="36" customHeight="1" x14ac:dyDescent="0.2">
      <c r="A105" s="91"/>
      <c r="B105" s="98" t="s">
        <v>115</v>
      </c>
      <c r="C105" s="66" t="s">
        <v>91</v>
      </c>
      <c r="D105" s="26" t="s">
        <v>102</v>
      </c>
      <c r="E105" s="26"/>
      <c r="F105" s="96">
        <f>2180795/11</f>
        <v>198254.09090909091</v>
      </c>
      <c r="G105" s="96"/>
      <c r="H105" s="96"/>
      <c r="I105" s="96"/>
      <c r="J105" s="69">
        <f t="shared" si="6"/>
        <v>198254.09090909091</v>
      </c>
      <c r="K105" s="69"/>
    </row>
    <row r="106" spans="1:11" s="81" customFormat="1" ht="36" customHeight="1" x14ac:dyDescent="0.2">
      <c r="A106" s="91"/>
      <c r="B106" s="98" t="s">
        <v>116</v>
      </c>
      <c r="C106" s="66" t="s">
        <v>91</v>
      </c>
      <c r="D106" s="26" t="s">
        <v>102</v>
      </c>
      <c r="E106" s="26"/>
      <c r="F106" s="96">
        <f>F88/F98</f>
        <v>83333.333333333328</v>
      </c>
      <c r="G106" s="96"/>
      <c r="H106" s="96"/>
      <c r="I106" s="96"/>
      <c r="J106" s="69">
        <f t="shared" si="6"/>
        <v>83333.333333333328</v>
      </c>
      <c r="K106" s="69"/>
    </row>
    <row r="107" spans="1:11" ht="21.75" customHeight="1" x14ac:dyDescent="0.2">
      <c r="A107" s="65">
        <v>5</v>
      </c>
      <c r="B107" s="63" t="s">
        <v>117</v>
      </c>
      <c r="C107" s="66"/>
      <c r="D107" s="26"/>
      <c r="E107" s="26"/>
      <c r="F107" s="76"/>
      <c r="G107" s="76"/>
      <c r="H107" s="77"/>
      <c r="I107" s="77"/>
      <c r="J107" s="76"/>
      <c r="K107" s="76"/>
    </row>
    <row r="108" spans="1:11" ht="34.15" customHeight="1" x14ac:dyDescent="0.2">
      <c r="A108" s="65"/>
      <c r="B108" s="66" t="s">
        <v>118</v>
      </c>
      <c r="C108" s="66" t="s">
        <v>119</v>
      </c>
      <c r="D108" s="26" t="s">
        <v>99</v>
      </c>
      <c r="E108" s="26"/>
      <c r="F108" s="99">
        <v>97</v>
      </c>
      <c r="G108" s="99"/>
      <c r="H108" s="80"/>
      <c r="I108" s="80"/>
      <c r="J108" s="99">
        <f t="shared" si="4"/>
        <v>97</v>
      </c>
      <c r="K108" s="99"/>
    </row>
    <row r="109" spans="1:11" ht="37.5" customHeight="1" x14ac:dyDescent="0.2">
      <c r="A109" s="65"/>
      <c r="B109" s="66" t="s">
        <v>120</v>
      </c>
      <c r="C109" s="66" t="s">
        <v>119</v>
      </c>
      <c r="D109" s="26" t="s">
        <v>99</v>
      </c>
      <c r="E109" s="26"/>
      <c r="F109" s="100">
        <v>70</v>
      </c>
      <c r="G109" s="101"/>
      <c r="H109" s="83"/>
      <c r="I109" s="84"/>
      <c r="J109" s="99">
        <f t="shared" si="4"/>
        <v>70</v>
      </c>
      <c r="K109" s="99"/>
    </row>
    <row r="110" spans="1:11" ht="37.5" customHeight="1" x14ac:dyDescent="0.2">
      <c r="A110" s="68"/>
      <c r="B110" s="102" t="s">
        <v>121</v>
      </c>
      <c r="C110" s="72" t="s">
        <v>119</v>
      </c>
      <c r="D110" s="73" t="s">
        <v>99</v>
      </c>
      <c r="E110" s="73"/>
      <c r="F110" s="103">
        <v>100</v>
      </c>
      <c r="G110" s="104"/>
      <c r="H110" s="105">
        <v>100</v>
      </c>
      <c r="I110" s="106"/>
      <c r="J110" s="107">
        <v>100</v>
      </c>
      <c r="K110" s="107"/>
    </row>
    <row r="111" spans="1:11" ht="41.25" customHeight="1" x14ac:dyDescent="0.2">
      <c r="A111" s="72"/>
      <c r="B111" s="66" t="s">
        <v>122</v>
      </c>
      <c r="C111" s="66" t="s">
        <v>119</v>
      </c>
      <c r="D111" s="26" t="s">
        <v>102</v>
      </c>
      <c r="E111" s="26"/>
      <c r="F111" s="99"/>
      <c r="G111" s="99"/>
      <c r="H111" s="108">
        <v>123.8</v>
      </c>
      <c r="I111" s="108"/>
      <c r="J111" s="108">
        <f t="shared" si="4"/>
        <v>123.8</v>
      </c>
      <c r="K111" s="108"/>
    </row>
    <row r="112" spans="1:11" ht="48" customHeight="1" x14ac:dyDescent="0.2">
      <c r="A112" s="65"/>
      <c r="B112" s="66" t="s">
        <v>123</v>
      </c>
      <c r="C112" s="66" t="s">
        <v>119</v>
      </c>
      <c r="D112" s="26" t="s">
        <v>99</v>
      </c>
      <c r="E112" s="26"/>
      <c r="F112" s="109">
        <v>96.9</v>
      </c>
      <c r="G112" s="110"/>
      <c r="H112" s="85"/>
      <c r="I112" s="86"/>
      <c r="J112" s="108">
        <f t="shared" si="4"/>
        <v>96.9</v>
      </c>
      <c r="K112" s="108"/>
    </row>
    <row r="113" spans="1:14" ht="22.5" customHeight="1" x14ac:dyDescent="0.25">
      <c r="A113" s="111" t="s">
        <v>124</v>
      </c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3"/>
      <c r="M113" s="113"/>
      <c r="N113" s="113"/>
    </row>
    <row r="114" spans="1:14" ht="24.75" customHeight="1" x14ac:dyDescent="0.25">
      <c r="A114" s="114"/>
      <c r="B114" s="112"/>
      <c r="C114" s="112"/>
      <c r="D114" s="112"/>
      <c r="E114" s="115"/>
      <c r="F114" s="112"/>
      <c r="G114" s="112"/>
      <c r="H114" s="116" t="s">
        <v>125</v>
      </c>
      <c r="I114" s="116"/>
      <c r="J114" s="116"/>
      <c r="K114" s="116"/>
    </row>
    <row r="115" spans="1:14" ht="53.25" customHeight="1" x14ac:dyDescent="0.25">
      <c r="A115" s="111" t="s">
        <v>126</v>
      </c>
      <c r="B115" s="111"/>
      <c r="C115" s="112"/>
      <c r="D115" s="112"/>
      <c r="E115" s="117" t="s">
        <v>127</v>
      </c>
      <c r="F115" s="118"/>
      <c r="G115" s="118"/>
      <c r="H115" s="119" t="s">
        <v>128</v>
      </c>
      <c r="I115" s="120"/>
      <c r="J115" s="120"/>
      <c r="K115" s="120"/>
    </row>
    <row r="116" spans="1:14" s="122" customFormat="1" ht="27" customHeight="1" x14ac:dyDescent="0.25">
      <c r="A116" s="111" t="s">
        <v>129</v>
      </c>
      <c r="B116" s="111"/>
      <c r="C116" s="112"/>
      <c r="D116" s="112"/>
      <c r="E116" s="112"/>
      <c r="F116" s="112"/>
      <c r="G116" s="112"/>
      <c r="H116" s="121"/>
      <c r="I116" s="121"/>
      <c r="J116" s="121"/>
      <c r="K116" s="121"/>
    </row>
    <row r="117" spans="1:14" s="122" customFormat="1" ht="18" customHeight="1" x14ac:dyDescent="0.25">
      <c r="A117" s="114"/>
      <c r="B117" s="112"/>
      <c r="C117" s="112"/>
      <c r="D117" s="112"/>
      <c r="E117" s="115"/>
      <c r="F117" s="112"/>
      <c r="G117" s="112"/>
      <c r="H117" s="123" t="s">
        <v>130</v>
      </c>
      <c r="I117" s="123"/>
      <c r="J117" s="123"/>
      <c r="K117" s="123"/>
    </row>
    <row r="118" spans="1:14" s="122" customFormat="1" ht="48" customHeight="1" x14ac:dyDescent="0.2">
      <c r="A118" s="114" t="s">
        <v>131</v>
      </c>
      <c r="B118" s="112"/>
      <c r="C118" s="114"/>
      <c r="D118" s="112"/>
      <c r="E118" s="117" t="s">
        <v>127</v>
      </c>
      <c r="F118" s="117"/>
      <c r="G118" s="118"/>
      <c r="H118" s="119" t="s">
        <v>128</v>
      </c>
      <c r="I118" s="120"/>
      <c r="J118" s="120"/>
      <c r="K118" s="120"/>
    </row>
    <row r="119" spans="1:14" s="122" customFormat="1" ht="20.25" customHeight="1" x14ac:dyDescent="0.2">
      <c r="A119" s="124"/>
      <c r="B119" s="125" t="s">
        <v>132</v>
      </c>
      <c r="C119" s="125"/>
      <c r="D119" s="125"/>
      <c r="E119" s="124"/>
      <c r="F119" s="124"/>
      <c r="G119" s="124"/>
      <c r="H119" s="124"/>
      <c r="I119" s="124"/>
      <c r="J119" s="124"/>
      <c r="K119" s="124"/>
    </row>
    <row r="120" spans="1:14" s="122" customFormat="1" ht="20.25" customHeight="1" x14ac:dyDescent="0.2">
      <c r="A120" s="124"/>
      <c r="B120" s="124" t="s">
        <v>133</v>
      </c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1:14" s="122" customFormat="1" ht="34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</sheetData>
  <mergeCells count="275">
    <mergeCell ref="H117:K117"/>
    <mergeCell ref="H118:K118"/>
    <mergeCell ref="B119:D119"/>
    <mergeCell ref="A113:B113"/>
    <mergeCell ref="H114:K114"/>
    <mergeCell ref="A115:B115"/>
    <mergeCell ref="H115:K115"/>
    <mergeCell ref="A116:B116"/>
    <mergeCell ref="H116:K11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A78:H78"/>
    <mergeCell ref="D79:E79"/>
    <mergeCell ref="F79:G79"/>
    <mergeCell ref="H79:I79"/>
    <mergeCell ref="J79:K79"/>
    <mergeCell ref="D80:E80"/>
    <mergeCell ref="F80:G80"/>
    <mergeCell ref="H80:I80"/>
    <mergeCell ref="J80:K80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I71"/>
    <mergeCell ref="P71:T71"/>
    <mergeCell ref="A72:C72"/>
    <mergeCell ref="D72:E72"/>
    <mergeCell ref="F72:G72"/>
    <mergeCell ref="H72:I72"/>
    <mergeCell ref="P72:T72"/>
    <mergeCell ref="S68:T68"/>
    <mergeCell ref="O69:P69"/>
    <mergeCell ref="Q69:R69"/>
    <mergeCell ref="S69:T69"/>
    <mergeCell ref="A70:H70"/>
    <mergeCell ref="O70:P70"/>
    <mergeCell ref="Q70:R70"/>
    <mergeCell ref="S70:T70"/>
    <mergeCell ref="A68:C68"/>
    <mergeCell ref="D68:E68"/>
    <mergeCell ref="F68:G68"/>
    <mergeCell ref="H68:I68"/>
    <mergeCell ref="O68:P68"/>
    <mergeCell ref="Q68:R68"/>
    <mergeCell ref="O66:P66"/>
    <mergeCell ref="Q66:R66"/>
    <mergeCell ref="S66:T66"/>
    <mergeCell ref="B67:C67"/>
    <mergeCell ref="D67:E67"/>
    <mergeCell ref="F67:G67"/>
    <mergeCell ref="H67:I67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58:H58"/>
    <mergeCell ref="A59:I59"/>
    <mergeCell ref="B60:C60"/>
    <mergeCell ref="D60:E60"/>
    <mergeCell ref="F60:G60"/>
    <mergeCell ref="H60:I60"/>
    <mergeCell ref="B51:H51"/>
    <mergeCell ref="B52:H52"/>
    <mergeCell ref="B53:H53"/>
    <mergeCell ref="B54:H54"/>
    <mergeCell ref="B55:H55"/>
    <mergeCell ref="B56:H56"/>
    <mergeCell ref="B42:H42"/>
    <mergeCell ref="B43:H43"/>
    <mergeCell ref="B44:H44"/>
    <mergeCell ref="B45:H45"/>
    <mergeCell ref="A47:K47"/>
    <mergeCell ref="A49:K49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62992125984251968" right="0.23622047244094491" top="0.35433070866141736" bottom="0.15748031496062992" header="0.31496062992125984" footer="0.31496062992125984"/>
  <pageSetup paperSize="9" scale="53" fitToHeight="4" orientation="landscape" r:id="rId1"/>
  <rowBreaks count="1" manualBreakCount="1"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2023-02-03T08:21:42Z</dcterms:created>
  <dcterms:modified xsi:type="dcterms:W3CDTF">2023-02-03T08:24:26Z</dcterms:modified>
</cp:coreProperties>
</file>