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Червень\1406\Освіта паспорти\"/>
    </mc:Choice>
  </mc:AlternateContent>
  <bookViews>
    <workbookView xWindow="0" yWindow="0" windowWidth="21570" windowHeight="8145"/>
  </bookViews>
  <sheets>
    <sheet name="0611010  " sheetId="1" r:id="rId1"/>
  </sheets>
  <definedNames>
    <definedName name="_xlnm.Print_Area" localSheetId="0">'0611010  '!$A$2:$K$126</definedName>
  </definedNames>
  <calcPr calcId="152511"/>
</workbook>
</file>

<file path=xl/calcChain.xml><?xml version="1.0" encoding="utf-8"?>
<calcChain xmlns="http://schemas.openxmlformats.org/spreadsheetml/2006/main">
  <c r="J118" i="1" l="1"/>
  <c r="J117" i="1"/>
  <c r="J115" i="1"/>
  <c r="J114" i="1"/>
  <c r="F112" i="1"/>
  <c r="J112" i="1" s="1"/>
  <c r="J111" i="1"/>
  <c r="J110" i="1"/>
  <c r="F108" i="1"/>
  <c r="J108" i="1" s="1"/>
  <c r="F107" i="1"/>
  <c r="J107" i="1" s="1"/>
  <c r="J104" i="1"/>
  <c r="J103" i="1"/>
  <c r="J102" i="1"/>
  <c r="J101" i="1"/>
  <c r="J100" i="1"/>
  <c r="J99" i="1"/>
  <c r="J98" i="1"/>
  <c r="F96" i="1"/>
  <c r="J96" i="1" s="1"/>
  <c r="J95" i="1"/>
  <c r="J94" i="1"/>
  <c r="J92" i="1"/>
  <c r="J91" i="1"/>
  <c r="J90" i="1"/>
  <c r="J89" i="1"/>
  <c r="J88" i="1"/>
  <c r="J87" i="1"/>
  <c r="J86" i="1"/>
  <c r="F78" i="1"/>
  <c r="H78" i="1" s="1"/>
  <c r="F70" i="1"/>
  <c r="D70" i="1"/>
  <c r="H70" i="1" s="1"/>
  <c r="F69" i="1"/>
  <c r="H69" i="1" s="1"/>
  <c r="F68" i="1"/>
  <c r="H68" i="1" s="1"/>
  <c r="H67" i="1"/>
  <c r="F66" i="1"/>
  <c r="H66" i="1" s="1"/>
  <c r="F65" i="1"/>
  <c r="D65" i="1" l="1"/>
  <c r="H65" i="1" s="1"/>
  <c r="H71" i="1"/>
  <c r="D71" i="1"/>
  <c r="D77" i="1" s="1"/>
  <c r="H109" i="1"/>
  <c r="J109" i="1" s="1"/>
  <c r="F71" i="1"/>
  <c r="F77" i="1" s="1"/>
  <c r="F106" i="1" l="1"/>
  <c r="D79" i="1"/>
  <c r="F79" i="1"/>
  <c r="H77" i="1"/>
  <c r="H79" i="1" s="1"/>
  <c r="H106" i="1"/>
  <c r="J106" i="1" l="1"/>
</calcChain>
</file>

<file path=xl/sharedStrings.xml><?xml version="1.0" encoding="utf-8"?>
<sst xmlns="http://schemas.openxmlformats.org/spreadsheetml/2006/main" count="204" uniqueCount="143">
  <si>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</si>
  <si>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</si>
  <si>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</si>
  <si>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</si>
  <si>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</si>
  <si>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</si>
  <si>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</si>
  <si>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</si>
  <si>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</si>
  <si>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</si>
  <si>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</si>
  <si>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</si>
  <si>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</si>
  <si>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645 892 380,56 гривень, у тому числі загального фонду — 546 083 450,56 гривень та спеціального фонду — 99 808 930,00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</si>
  <si>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</si>
  <si>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</si>
  <si>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</si>
  <si>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</si>
  <si>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</si>
  <si>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</si>
  <si>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</si>
  <si>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</si>
  <si>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</si>
  <si>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</si>
  <si>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</si>
  <si>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</si>
  <si>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</si>
  <si>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</si>
  <si>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</si>
  <si>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</si>
  <si>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</si>
  <si>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</si>
  <si>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</si>
  <si>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</si>
  <si>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</si>
  <si>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</si>
  <si>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</si>
  <si>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</si>
  <si>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</si>
  <si>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</si>
  <si>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</si>
  <si>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</si>
  <si>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</si>
  <si>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</si>
  <si>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</si>
  <si>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</si>
  <si>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</si>
  <si>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</si>
  <si>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</si>
  <si>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</si>
  <si>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</si>
  <si>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</si>
  <si>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</si>
  <si>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</si>
  <si>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</si>
  <si>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</si>
  <si>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</si>
  <si>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</si>
  <si>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</si>
  <si>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</si>
  <si>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</si>
  <si>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</si>
  <si>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</si>
  <si>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</si>
  <si>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</si>
  <si>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</si>
  <si>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</si>
  <si>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</si>
  <si>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</si>
  <si>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</si>
  <si>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</si>
  <si>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 та реконструкції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</si>
  <si>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</si>
  <si>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</si>
  <si>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</si>
  <si>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</si>
  <si>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</si>
  <si>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</si>
  <si>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</si>
  <si>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</si>
  <si>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</si>
  <si>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</si>
  <si>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</si>
  <si>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</si>
  <si>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</si>
  <si>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</si>
  <si>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</si>
  <si>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</si>
  <si>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</si>
  <si>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</si>
  <si>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</si>
  <si>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</si>
  <si>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</si>
  <si>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</si>
  <si>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</si>
  <si>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</si>
  <si>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</si>
  <si>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</si>
  <si>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</si>
  <si>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</si>
  <si>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</si>
  <si>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</si>
  <si>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</si>
  <si>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</si>
  <si>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</si>
  <si>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</si>
  <si>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</si>
  <si>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</si>
  <si>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</si>
  <si>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</si>
  <si>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</si>
  <si>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</si>
  <si>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 Рішення сесії від 28.03.2023 р. № 8  Рішення сесії від 02.06.2023 року № 10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</si>
  <si>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</si>
  <si>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</si>
  <si>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</si>
  <si>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</si>
  <si>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</si>
  <si>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</si>
  <si>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</si>
  <si>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</si>
  <si>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закладу дошкільної освіти</t>
  </si>
  <si>
    <t>Середні витрати на один заклад дошкільної освіти на виконання поточних ремонтів у тому числі споруд (укриття, бомбосховища тощо)</t>
  </si>
  <si>
    <t>Середні витрати на один заклад дошкільної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</si>
  <si>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</si>
  <si>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</si>
  <si>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</si>
  <si>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</si>
  <si>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</si>
  <si>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</si>
  <si>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</si>
  <si>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</si>
  <si>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</si>
  <si>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</si>
  <si>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</si>
  <si>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</si>
  <si>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</si>
  <si>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</si>
  <si>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</si>
  <si>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</si>
  <si>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</si>
  <si>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</si>
  <si>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13 червня 2023 року № 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</si>
</sst>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2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27"/>
  <sheetViews>
    <sheetView tabSelected="1" view="pageBreakPreview" zoomScaleNormal="100" zoomScaleSheetLayoutView="100" workbookViewId="0">
      <selection activeCell="L93" sqref="L93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52" t="s">
        <v>0</v>
      </c>
      <c r="H2" s="53"/>
      <c r="I2" s="53"/>
      <c r="J2" s="53"/>
      <c r="K2" s="53"/>
    </row>
    <row r="3" spans="1:11" ht="123" customHeight="1" x14ac:dyDescent="0.2">
      <c r="B3" s="2"/>
      <c r="C3" s="2"/>
      <c r="D3" s="2"/>
      <c r="E3" s="2"/>
      <c r="F3" s="2"/>
      <c r="G3" s="54" t="s">
        <v>142</v>
      </c>
      <c r="H3" s="54"/>
      <c r="I3" s="54"/>
      <c r="J3" s="54"/>
      <c r="K3" s="54"/>
    </row>
    <row r="4" spans="1:11" ht="40.5" customHeight="1" x14ac:dyDescent="0.2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9" customHeight="1" x14ac:dyDescent="0.2">
      <c r="A5" s="3" t="s">
        <v>2</v>
      </c>
      <c r="B5" s="57" t="s">
        <v>3</v>
      </c>
      <c r="C5" s="57"/>
      <c r="D5" s="57"/>
      <c r="E5" s="57"/>
      <c r="F5" s="57"/>
      <c r="G5" s="58" t="s">
        <v>4</v>
      </c>
      <c r="H5" s="58"/>
      <c r="I5" s="58"/>
      <c r="J5" s="58"/>
      <c r="K5" s="58"/>
    </row>
    <row r="6" spans="1:11" ht="119.25" customHeight="1" x14ac:dyDescent="0.2">
      <c r="A6" s="4" t="s">
        <v>5</v>
      </c>
      <c r="B6" s="57" t="s">
        <v>6</v>
      </c>
      <c r="C6" s="57"/>
      <c r="D6" s="57"/>
      <c r="E6" s="57"/>
      <c r="F6" s="57"/>
      <c r="G6" s="57" t="s">
        <v>7</v>
      </c>
      <c r="H6" s="57"/>
      <c r="I6" s="57"/>
      <c r="J6" s="57"/>
      <c r="K6" s="57"/>
    </row>
    <row r="7" spans="1:11" ht="143.25" customHeight="1" x14ac:dyDescent="0.2">
      <c r="A7" s="4" t="s">
        <v>8</v>
      </c>
      <c r="B7" s="58" t="s">
        <v>9</v>
      </c>
      <c r="C7" s="57"/>
      <c r="D7" s="5" t="s">
        <v>10</v>
      </c>
      <c r="E7" s="60" t="s">
        <v>11</v>
      </c>
      <c r="F7" s="57"/>
      <c r="G7" s="58" t="s">
        <v>12</v>
      </c>
      <c r="H7" s="57"/>
      <c r="I7" s="57"/>
      <c r="J7" s="57"/>
      <c r="K7" s="57"/>
    </row>
    <row r="8" spans="1:11" ht="21.75" customHeight="1" x14ac:dyDescent="0.2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6.5" customHeight="1" x14ac:dyDescent="0.2">
      <c r="A9" s="61" t="s">
        <v>14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22.5" customHeight="1" x14ac:dyDescent="0.2">
      <c r="A10" s="59" t="s">
        <v>15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22.5" customHeight="1" x14ac:dyDescent="0.2">
      <c r="A11" s="59" t="s">
        <v>16</v>
      </c>
      <c r="B11" s="59"/>
      <c r="C11" s="59"/>
      <c r="D11" s="59"/>
      <c r="E11" s="59"/>
      <c r="F11" s="59"/>
      <c r="G11" s="59"/>
      <c r="H11" s="59"/>
      <c r="I11" s="59"/>
      <c r="J11" s="6"/>
      <c r="K11" s="6"/>
    </row>
    <row r="12" spans="1:11" ht="18.75" customHeight="1" x14ac:dyDescent="0.2">
      <c r="A12" s="59" t="s">
        <v>17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18.75" customHeight="1" x14ac:dyDescent="0.2">
      <c r="A13" s="59" t="s">
        <v>18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18.75" customHeight="1" x14ac:dyDescent="0.2">
      <c r="A14" s="59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8.75" customHeight="1" x14ac:dyDescent="0.2">
      <c r="A15" s="59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18.75" customHeight="1" x14ac:dyDescent="0.2">
      <c r="A16" s="59" t="s">
        <v>21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39.75" customHeight="1" x14ac:dyDescent="0.2">
      <c r="A17" s="59" t="s">
        <v>22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ht="32.25" customHeight="1" x14ac:dyDescent="0.2">
      <c r="A18" s="59" t="s">
        <v>23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4" customHeight="1" x14ac:dyDescent="0.2">
      <c r="A19" s="59" t="s">
        <v>24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39" customHeight="1" x14ac:dyDescent="0.2">
      <c r="A20" s="59" t="s">
        <v>25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31.5" customHeight="1" x14ac:dyDescent="0.2">
      <c r="A21" s="62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26.25" customHeight="1" x14ac:dyDescent="0.2">
      <c r="A22" s="62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30.6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ht="43.5" customHeight="1" x14ac:dyDescent="0.2">
      <c r="A24" s="62" t="s">
        <v>29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ht="24.75" customHeight="1" x14ac:dyDescent="0.2">
      <c r="A25" s="62" t="s">
        <v>30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35.25" customHeight="1" x14ac:dyDescent="0.2">
      <c r="A26" s="62" t="s">
        <v>31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36" customHeight="1" x14ac:dyDescent="0.2">
      <c r="A27" s="59" t="s">
        <v>32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3.25" customHeight="1" x14ac:dyDescent="0.2">
      <c r="A28" s="59" t="s">
        <v>33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29" spans="1:11" ht="24.75" customHeight="1" x14ac:dyDescent="0.2">
      <c r="A29" s="59" t="s">
        <v>34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36.75" customHeight="1" x14ac:dyDescent="0.2">
      <c r="A30" s="59" t="s">
        <v>35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36.75" customHeight="1" x14ac:dyDescent="0.2">
      <c r="A31" s="59" t="s">
        <v>36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21.75" customHeight="1" x14ac:dyDescent="0.2">
      <c r="A32" s="62" t="s">
        <v>37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44.25" customHeight="1" x14ac:dyDescent="0.2">
      <c r="A33" s="62" t="s">
        <v>38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33.75" customHeight="1" x14ac:dyDescent="0.2">
      <c r="A34" s="59" t="s">
        <v>39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57.75" customHeight="1" x14ac:dyDescent="0.2">
      <c r="A35" s="59" t="s">
        <v>40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36.75" customHeight="1" x14ac:dyDescent="0.2">
      <c r="A36" s="59" t="s">
        <v>41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 ht="21.75" customHeight="1" x14ac:dyDescent="0.2">
      <c r="A37" s="59" t="s">
        <v>42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24" customHeight="1" x14ac:dyDescent="0.2">
      <c r="A38" s="59" t="s">
        <v>43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ht="18" customHeight="1" x14ac:dyDescent="0.2">
      <c r="A39" s="59" t="s">
        <v>44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1:11" ht="24" customHeight="1" x14ac:dyDescent="0.2">
      <c r="A40" s="59" t="s">
        <v>45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24" customHeight="1" x14ac:dyDescent="0.2">
      <c r="A41" s="72" t="s">
        <v>46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</row>
    <row r="42" spans="1:11" ht="24" customHeight="1" x14ac:dyDescent="0.2">
      <c r="A42" s="72" t="s">
        <v>47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</row>
    <row r="43" spans="1:11" ht="23.25" customHeight="1" x14ac:dyDescent="0.2">
      <c r="A43" s="61" t="s">
        <v>48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</row>
    <row r="44" spans="1:11" ht="9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1" customHeight="1" x14ac:dyDescent="0.2">
      <c r="A45" s="7" t="s">
        <v>49</v>
      </c>
      <c r="B45" s="68" t="s">
        <v>50</v>
      </c>
      <c r="C45" s="68"/>
      <c r="D45" s="68"/>
      <c r="E45" s="68"/>
      <c r="F45" s="68"/>
      <c r="G45" s="68"/>
      <c r="H45" s="68"/>
      <c r="I45" s="8"/>
      <c r="J45" s="8"/>
      <c r="K45" s="8"/>
    </row>
    <row r="46" spans="1:11" ht="39.75" customHeight="1" x14ac:dyDescent="0.2">
      <c r="A46" s="9">
        <v>1</v>
      </c>
      <c r="B46" s="66" t="s">
        <v>51</v>
      </c>
      <c r="C46" s="67"/>
      <c r="D46" s="67"/>
      <c r="E46" s="67"/>
      <c r="F46" s="67"/>
      <c r="G46" s="67"/>
      <c r="H46" s="67"/>
      <c r="I46" s="8"/>
      <c r="J46" s="8"/>
      <c r="K46" s="8"/>
    </row>
    <row r="47" spans="1:11" ht="26.25" customHeight="1" x14ac:dyDescent="0.2">
      <c r="A47" s="9">
        <v>2</v>
      </c>
      <c r="B47" s="66" t="s">
        <v>52</v>
      </c>
      <c r="C47" s="67"/>
      <c r="D47" s="67"/>
      <c r="E47" s="67"/>
      <c r="F47" s="67"/>
      <c r="G47" s="67"/>
      <c r="H47" s="67"/>
      <c r="I47" s="8"/>
      <c r="J47" s="8"/>
      <c r="K47" s="8"/>
    </row>
    <row r="48" spans="1:11" ht="35.25" customHeight="1" x14ac:dyDescent="0.2">
      <c r="A48" s="9">
        <v>3</v>
      </c>
      <c r="B48" s="66" t="s">
        <v>53</v>
      </c>
      <c r="C48" s="67"/>
      <c r="D48" s="67"/>
      <c r="E48" s="67"/>
      <c r="F48" s="67"/>
      <c r="G48" s="67"/>
      <c r="H48" s="67"/>
      <c r="I48" s="8"/>
      <c r="J48" s="8"/>
      <c r="K48" s="8"/>
    </row>
    <row r="49" spans="1:11" ht="12" customHeight="1" x14ac:dyDescent="0.2">
      <c r="A49" s="10"/>
      <c r="B49" s="3"/>
      <c r="C49" s="3"/>
      <c r="D49" s="3"/>
      <c r="E49" s="3"/>
      <c r="F49" s="3"/>
      <c r="G49" s="3"/>
      <c r="H49" s="3"/>
      <c r="I49" s="8"/>
      <c r="J49" s="8"/>
      <c r="K49" s="8"/>
    </row>
    <row r="50" spans="1:11" ht="18" customHeight="1" x14ac:dyDescent="0.2">
      <c r="A50" s="61" t="s">
        <v>54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 ht="4.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7.25" customHeight="1" x14ac:dyDescent="0.2">
      <c r="A52" s="61" t="s">
        <v>55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 ht="5.2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8" customHeight="1" x14ac:dyDescent="0.2">
      <c r="A54" s="7" t="s">
        <v>49</v>
      </c>
      <c r="B54" s="68" t="s">
        <v>56</v>
      </c>
      <c r="C54" s="68"/>
      <c r="D54" s="68"/>
      <c r="E54" s="68"/>
      <c r="F54" s="68"/>
      <c r="G54" s="68"/>
      <c r="H54" s="68"/>
      <c r="I54" s="8"/>
      <c r="J54" s="8"/>
      <c r="K54" s="8"/>
    </row>
    <row r="55" spans="1:11" ht="19.5" customHeight="1" x14ac:dyDescent="0.2">
      <c r="A55" s="11">
        <v>1</v>
      </c>
      <c r="B55" s="69" t="s">
        <v>57</v>
      </c>
      <c r="C55" s="70"/>
      <c r="D55" s="70"/>
      <c r="E55" s="70"/>
      <c r="F55" s="70"/>
      <c r="G55" s="70"/>
      <c r="H55" s="71"/>
      <c r="I55" s="8"/>
      <c r="J55" s="8"/>
      <c r="K55" s="8"/>
    </row>
    <row r="56" spans="1:11" ht="21" customHeight="1" x14ac:dyDescent="0.2">
      <c r="A56" s="11">
        <v>2</v>
      </c>
      <c r="B56" s="69" t="s">
        <v>58</v>
      </c>
      <c r="C56" s="70"/>
      <c r="D56" s="70"/>
      <c r="E56" s="70"/>
      <c r="F56" s="70"/>
      <c r="G56" s="70"/>
      <c r="H56" s="71"/>
      <c r="I56" s="8"/>
      <c r="J56" s="8"/>
      <c r="K56" s="8"/>
    </row>
    <row r="57" spans="1:11" ht="19.5" customHeight="1" x14ac:dyDescent="0.2">
      <c r="A57" s="11">
        <v>3</v>
      </c>
      <c r="B57" s="69" t="s">
        <v>59</v>
      </c>
      <c r="C57" s="70"/>
      <c r="D57" s="70"/>
      <c r="E57" s="70"/>
      <c r="F57" s="70"/>
      <c r="G57" s="70"/>
      <c r="H57" s="71"/>
      <c r="I57" s="8"/>
      <c r="J57" s="8"/>
      <c r="K57" s="8"/>
    </row>
    <row r="58" spans="1:11" ht="18" customHeight="1" x14ac:dyDescent="0.2">
      <c r="A58" s="11">
        <v>4</v>
      </c>
      <c r="B58" s="69" t="s">
        <v>60</v>
      </c>
      <c r="C58" s="70"/>
      <c r="D58" s="70"/>
      <c r="E58" s="70"/>
      <c r="F58" s="70"/>
      <c r="G58" s="70"/>
      <c r="H58" s="71"/>
      <c r="I58" s="8"/>
      <c r="J58" s="8"/>
      <c r="K58" s="8"/>
    </row>
    <row r="59" spans="1:11" ht="21.75" customHeight="1" x14ac:dyDescent="0.2">
      <c r="A59" s="11">
        <v>5</v>
      </c>
      <c r="B59" s="69" t="s">
        <v>61</v>
      </c>
      <c r="C59" s="70"/>
      <c r="D59" s="70"/>
      <c r="E59" s="70"/>
      <c r="F59" s="70"/>
      <c r="G59" s="70"/>
      <c r="H59" s="71"/>
      <c r="I59" s="8"/>
      <c r="J59" s="8"/>
      <c r="K59" s="8"/>
    </row>
    <row r="60" spans="1:11" ht="9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.75" x14ac:dyDescent="0.2">
      <c r="A61" s="61" t="s">
        <v>62</v>
      </c>
      <c r="B61" s="61"/>
      <c r="C61" s="61"/>
      <c r="D61" s="61"/>
      <c r="E61" s="61"/>
      <c r="F61" s="61"/>
      <c r="G61" s="61"/>
      <c r="H61" s="61"/>
      <c r="I61" s="8"/>
      <c r="J61" s="8"/>
      <c r="K61" s="8"/>
    </row>
    <row r="62" spans="1:11" ht="14.25" customHeight="1" x14ac:dyDescent="0.2">
      <c r="A62" s="73" t="s">
        <v>63</v>
      </c>
      <c r="B62" s="73"/>
      <c r="C62" s="73"/>
      <c r="D62" s="73"/>
      <c r="E62" s="73"/>
      <c r="F62" s="73"/>
      <c r="G62" s="73"/>
      <c r="H62" s="73"/>
      <c r="I62" s="73"/>
      <c r="J62" s="4"/>
      <c r="K62" s="4"/>
    </row>
    <row r="63" spans="1:11" s="15" customFormat="1" ht="32.25" customHeight="1" x14ac:dyDescent="0.2">
      <c r="A63" s="12" t="s">
        <v>49</v>
      </c>
      <c r="B63" s="68" t="s">
        <v>64</v>
      </c>
      <c r="C63" s="68"/>
      <c r="D63" s="68" t="s">
        <v>65</v>
      </c>
      <c r="E63" s="68"/>
      <c r="F63" s="68" t="s">
        <v>66</v>
      </c>
      <c r="G63" s="68"/>
      <c r="H63" s="68" t="s">
        <v>67</v>
      </c>
      <c r="I63" s="68"/>
      <c r="J63" s="13"/>
      <c r="K63" s="14"/>
    </row>
    <row r="64" spans="1:11" ht="15.75" x14ac:dyDescent="0.2">
      <c r="A64" s="16">
        <v>1</v>
      </c>
      <c r="B64" s="76">
        <v>2</v>
      </c>
      <c r="C64" s="76"/>
      <c r="D64" s="76">
        <v>3</v>
      </c>
      <c r="E64" s="76"/>
      <c r="F64" s="76">
        <v>4</v>
      </c>
      <c r="G64" s="76"/>
      <c r="H64" s="76">
        <v>5</v>
      </c>
      <c r="I64" s="76"/>
      <c r="J64" s="17"/>
      <c r="K64" s="8"/>
    </row>
    <row r="65" spans="1:20" ht="34.5" customHeight="1" x14ac:dyDescent="0.2">
      <c r="A65" s="18">
        <v>1</v>
      </c>
      <c r="B65" s="67" t="s">
        <v>68</v>
      </c>
      <c r="C65" s="67"/>
      <c r="D65" s="74">
        <f>482946112-500000-D70+(8697909.56+209303)+464026</f>
        <v>491732233.75999999</v>
      </c>
      <c r="E65" s="74"/>
      <c r="F65" s="75">
        <f>29994940-50853.33+4080+22000+30000</f>
        <v>30000166.670000002</v>
      </c>
      <c r="G65" s="75"/>
      <c r="H65" s="74">
        <f>SUM(D65:G65)</f>
        <v>521732400.43000001</v>
      </c>
      <c r="I65" s="74"/>
      <c r="J65" s="19"/>
      <c r="K65" s="8"/>
      <c r="M65" s="20"/>
    </row>
    <row r="66" spans="1:20" ht="38.25" customHeight="1" x14ac:dyDescent="0.2">
      <c r="A66" s="18">
        <v>2</v>
      </c>
      <c r="B66" s="67" t="s">
        <v>69</v>
      </c>
      <c r="C66" s="67"/>
      <c r="D66" s="74">
        <v>53766100</v>
      </c>
      <c r="E66" s="74"/>
      <c r="F66" s="75">
        <f>55889060-4080-22000-22999</f>
        <v>55839981</v>
      </c>
      <c r="G66" s="75"/>
      <c r="H66" s="74">
        <f t="shared" ref="H66:H69" si="0">SUM(D66:G66)</f>
        <v>109606081</v>
      </c>
      <c r="I66" s="74"/>
      <c r="J66" s="19"/>
      <c r="K66" s="8"/>
      <c r="L66" s="21"/>
      <c r="M66" s="20"/>
    </row>
    <row r="67" spans="1:20" ht="36" customHeight="1" x14ac:dyDescent="0.2">
      <c r="A67" s="18">
        <v>3</v>
      </c>
      <c r="B67" s="67" t="s">
        <v>70</v>
      </c>
      <c r="C67" s="67"/>
      <c r="D67" s="74">
        <v>500000</v>
      </c>
      <c r="E67" s="74"/>
      <c r="F67" s="75">
        <v>0</v>
      </c>
      <c r="G67" s="75"/>
      <c r="H67" s="74">
        <f t="shared" si="0"/>
        <v>500000</v>
      </c>
      <c r="I67" s="74"/>
      <c r="J67" s="19"/>
      <c r="K67" s="8"/>
      <c r="L67" s="20"/>
      <c r="M67" s="20"/>
    </row>
    <row r="68" spans="1:20" ht="34.5" customHeight="1" x14ac:dyDescent="0.2">
      <c r="A68" s="18">
        <v>4</v>
      </c>
      <c r="B68" s="67" t="s">
        <v>71</v>
      </c>
      <c r="C68" s="67"/>
      <c r="D68" s="75">
        <v>0</v>
      </c>
      <c r="E68" s="75"/>
      <c r="F68" s="75">
        <f>80000+(6030000+149520-30000-149520)</f>
        <v>6080000</v>
      </c>
      <c r="G68" s="75"/>
      <c r="H68" s="74">
        <f t="shared" si="0"/>
        <v>6080000</v>
      </c>
      <c r="I68" s="74"/>
      <c r="J68" s="19"/>
      <c r="K68" s="8"/>
      <c r="L68" s="22"/>
      <c r="M68" s="22"/>
      <c r="O68" s="23"/>
    </row>
    <row r="69" spans="1:20" ht="34.5" customHeight="1" x14ac:dyDescent="0.2">
      <c r="A69" s="18">
        <v>5</v>
      </c>
      <c r="B69" s="67" t="s">
        <v>72</v>
      </c>
      <c r="C69" s="67"/>
      <c r="D69" s="75">
        <v>0</v>
      </c>
      <c r="E69" s="75"/>
      <c r="F69" s="75">
        <f>7125410-41400+500000+32999</f>
        <v>7617009</v>
      </c>
      <c r="G69" s="75"/>
      <c r="H69" s="74">
        <f t="shared" si="0"/>
        <v>7617009</v>
      </c>
      <c r="I69" s="74"/>
      <c r="J69" s="19"/>
      <c r="K69" s="8"/>
      <c r="L69" s="22"/>
      <c r="M69" s="22"/>
      <c r="O69" s="77"/>
      <c r="P69" s="77"/>
      <c r="Q69" s="77"/>
      <c r="R69" s="77"/>
      <c r="S69" s="77"/>
      <c r="T69" s="77"/>
    </row>
    <row r="70" spans="1:20" ht="31.5" customHeight="1" x14ac:dyDescent="0.2">
      <c r="A70" s="18">
        <v>6</v>
      </c>
      <c r="B70" s="67" t="s">
        <v>73</v>
      </c>
      <c r="C70" s="67"/>
      <c r="D70" s="74">
        <f>23123.24+61993.56</f>
        <v>85116.800000000003</v>
      </c>
      <c r="E70" s="74"/>
      <c r="F70" s="75">
        <f>92253.33+179520</f>
        <v>271773.33</v>
      </c>
      <c r="G70" s="75"/>
      <c r="H70" s="74">
        <f t="shared" ref="H70" si="1">SUM(D70:G70)</f>
        <v>356890.13</v>
      </c>
      <c r="I70" s="74"/>
      <c r="J70" s="19"/>
      <c r="K70" s="8"/>
      <c r="L70" s="22"/>
      <c r="M70" s="22"/>
      <c r="O70" s="24"/>
      <c r="P70" s="24"/>
      <c r="Q70" s="24"/>
      <c r="R70" s="24"/>
      <c r="S70" s="24"/>
      <c r="T70" s="24"/>
    </row>
    <row r="71" spans="1:20" ht="21" customHeight="1" x14ac:dyDescent="0.2">
      <c r="A71" s="79" t="s">
        <v>74</v>
      </c>
      <c r="B71" s="79"/>
      <c r="C71" s="79"/>
      <c r="D71" s="74">
        <f>SUM(D65:D70)</f>
        <v>546083450.55999994</v>
      </c>
      <c r="E71" s="74"/>
      <c r="F71" s="75">
        <f>SUM(F65:F70)</f>
        <v>99808930</v>
      </c>
      <c r="G71" s="75"/>
      <c r="H71" s="80">
        <f>SUM(H65:H70)</f>
        <v>645892380.56000006</v>
      </c>
      <c r="I71" s="80"/>
      <c r="J71" s="8"/>
      <c r="K71" s="8"/>
      <c r="O71" s="77"/>
      <c r="P71" s="77"/>
      <c r="Q71" s="77"/>
      <c r="R71" s="77"/>
      <c r="S71" s="77"/>
      <c r="T71" s="77"/>
    </row>
    <row r="72" spans="1:20" ht="15.75" customHeight="1" x14ac:dyDescent="0.2">
      <c r="A72" s="8"/>
      <c r="B72" s="3"/>
      <c r="C72" s="8"/>
      <c r="D72" s="25"/>
      <c r="E72" s="25"/>
      <c r="F72" s="25"/>
      <c r="G72" s="25"/>
      <c r="H72" s="25"/>
      <c r="I72" s="25"/>
      <c r="J72" s="8"/>
      <c r="K72" s="8"/>
      <c r="O72" s="77"/>
      <c r="P72" s="77"/>
      <c r="Q72" s="77"/>
      <c r="R72" s="77"/>
      <c r="S72" s="77"/>
      <c r="T72" s="77"/>
    </row>
    <row r="73" spans="1:20" ht="15.75" x14ac:dyDescent="0.2">
      <c r="A73" s="61" t="s">
        <v>75</v>
      </c>
      <c r="B73" s="61"/>
      <c r="C73" s="61"/>
      <c r="D73" s="61"/>
      <c r="E73" s="61"/>
      <c r="F73" s="61"/>
      <c r="G73" s="61"/>
      <c r="H73" s="61"/>
      <c r="I73" s="8"/>
      <c r="J73" s="8"/>
      <c r="K73" s="8"/>
      <c r="O73" s="77"/>
      <c r="P73" s="77"/>
      <c r="Q73" s="77"/>
      <c r="R73" s="77"/>
      <c r="S73" s="77"/>
      <c r="T73" s="77"/>
    </row>
    <row r="74" spans="1:20" ht="16.5" customHeight="1" x14ac:dyDescent="0.2">
      <c r="A74" s="73" t="s">
        <v>63</v>
      </c>
      <c r="B74" s="73"/>
      <c r="C74" s="73"/>
      <c r="D74" s="73"/>
      <c r="E74" s="73"/>
      <c r="F74" s="73"/>
      <c r="G74" s="73"/>
      <c r="H74" s="73"/>
      <c r="I74" s="73"/>
      <c r="J74" s="4"/>
      <c r="K74" s="4"/>
      <c r="P74" s="78"/>
      <c r="Q74" s="78"/>
      <c r="R74" s="78"/>
      <c r="S74" s="78"/>
      <c r="T74" s="78"/>
    </row>
    <row r="75" spans="1:20" ht="31.5" customHeight="1" x14ac:dyDescent="0.2">
      <c r="A75" s="68" t="s">
        <v>76</v>
      </c>
      <c r="B75" s="68"/>
      <c r="C75" s="68"/>
      <c r="D75" s="68" t="s">
        <v>65</v>
      </c>
      <c r="E75" s="68"/>
      <c r="F75" s="68" t="s">
        <v>66</v>
      </c>
      <c r="G75" s="68"/>
      <c r="H75" s="68" t="s">
        <v>67</v>
      </c>
      <c r="I75" s="68"/>
      <c r="J75" s="8"/>
      <c r="K75" s="8"/>
      <c r="M75" s="20"/>
      <c r="P75" s="78"/>
      <c r="Q75" s="78"/>
      <c r="R75" s="78"/>
      <c r="S75" s="78"/>
      <c r="T75" s="78"/>
    </row>
    <row r="76" spans="1:20" ht="16.5" customHeight="1" x14ac:dyDescent="0.2">
      <c r="A76" s="76">
        <v>1</v>
      </c>
      <c r="B76" s="76"/>
      <c r="C76" s="76"/>
      <c r="D76" s="76">
        <v>2</v>
      </c>
      <c r="E76" s="76"/>
      <c r="F76" s="76">
        <v>3</v>
      </c>
      <c r="G76" s="76"/>
      <c r="H76" s="76">
        <v>4</v>
      </c>
      <c r="I76" s="76"/>
      <c r="J76" s="8"/>
      <c r="K76" s="8"/>
      <c r="P76" s="26"/>
      <c r="Q76" s="26"/>
      <c r="R76" s="26"/>
      <c r="S76" s="26"/>
      <c r="T76" s="26"/>
    </row>
    <row r="77" spans="1:20" ht="44.25" customHeight="1" x14ac:dyDescent="0.2">
      <c r="A77" s="69" t="s">
        <v>77</v>
      </c>
      <c r="B77" s="70"/>
      <c r="C77" s="71"/>
      <c r="D77" s="84">
        <f>D71-500000</f>
        <v>545583450.55999994</v>
      </c>
      <c r="E77" s="84"/>
      <c r="F77" s="84">
        <f>F71</f>
        <v>99808930</v>
      </c>
      <c r="G77" s="84"/>
      <c r="H77" s="84">
        <f>F77+D77</f>
        <v>645392380.55999994</v>
      </c>
      <c r="I77" s="84"/>
      <c r="J77" s="8"/>
      <c r="K77" s="8"/>
    </row>
    <row r="78" spans="1:20" ht="87" customHeight="1" x14ac:dyDescent="0.2">
      <c r="A78" s="81" t="s">
        <v>78</v>
      </c>
      <c r="B78" s="82"/>
      <c r="C78" s="83"/>
      <c r="D78" s="84">
        <v>500000</v>
      </c>
      <c r="E78" s="84"/>
      <c r="F78" s="84">
        <f>F72</f>
        <v>0</v>
      </c>
      <c r="G78" s="84"/>
      <c r="H78" s="84">
        <f>F78+D78</f>
        <v>500000</v>
      </c>
      <c r="I78" s="84"/>
      <c r="J78" s="8"/>
      <c r="K78" s="8"/>
    </row>
    <row r="79" spans="1:20" ht="26.25" customHeight="1" x14ac:dyDescent="0.2">
      <c r="A79" s="85" t="s">
        <v>74</v>
      </c>
      <c r="B79" s="86"/>
      <c r="C79" s="86"/>
      <c r="D79" s="87">
        <f>D77+D78</f>
        <v>546083450.55999994</v>
      </c>
      <c r="E79" s="87"/>
      <c r="F79" s="88">
        <f t="shared" ref="F79" si="2">F77+F78</f>
        <v>99808930</v>
      </c>
      <c r="G79" s="88"/>
      <c r="H79" s="87">
        <f t="shared" ref="H79" si="3">H77+H78</f>
        <v>645892380.55999994</v>
      </c>
      <c r="I79" s="87"/>
      <c r="J79" s="8"/>
      <c r="K79" s="8"/>
    </row>
    <row r="80" spans="1:20" ht="15.75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7.25" customHeight="1" x14ac:dyDescent="0.2">
      <c r="A81" s="61" t="s">
        <v>79</v>
      </c>
      <c r="B81" s="61"/>
      <c r="C81" s="61"/>
      <c r="D81" s="61"/>
      <c r="E81" s="61"/>
      <c r="F81" s="61"/>
      <c r="G81" s="61"/>
      <c r="H81" s="61"/>
      <c r="I81" s="8"/>
      <c r="J81" s="8"/>
      <c r="K81" s="8"/>
    </row>
    <row r="82" spans="1:11" ht="49.5" customHeight="1" x14ac:dyDescent="0.2">
      <c r="A82" s="12" t="s">
        <v>49</v>
      </c>
      <c r="B82" s="12" t="s">
        <v>80</v>
      </c>
      <c r="C82" s="12" t="s">
        <v>81</v>
      </c>
      <c r="D82" s="68" t="s">
        <v>82</v>
      </c>
      <c r="E82" s="68"/>
      <c r="F82" s="68" t="s">
        <v>65</v>
      </c>
      <c r="G82" s="68"/>
      <c r="H82" s="68" t="s">
        <v>66</v>
      </c>
      <c r="I82" s="68"/>
      <c r="J82" s="68" t="s">
        <v>67</v>
      </c>
      <c r="K82" s="68"/>
    </row>
    <row r="83" spans="1:11" s="15" customFormat="1" ht="21.95" customHeight="1" x14ac:dyDescent="0.2">
      <c r="A83" s="16">
        <v>1</v>
      </c>
      <c r="B83" s="16">
        <v>2</v>
      </c>
      <c r="C83" s="16">
        <v>3</v>
      </c>
      <c r="D83" s="76">
        <v>4</v>
      </c>
      <c r="E83" s="76"/>
      <c r="F83" s="76">
        <v>5</v>
      </c>
      <c r="G83" s="76"/>
      <c r="H83" s="76">
        <v>6</v>
      </c>
      <c r="I83" s="76"/>
      <c r="J83" s="76">
        <v>7</v>
      </c>
      <c r="K83" s="89"/>
    </row>
    <row r="84" spans="1:11" ht="21.75" customHeight="1" x14ac:dyDescent="0.2">
      <c r="A84" s="18">
        <v>1</v>
      </c>
      <c r="B84" s="27" t="s">
        <v>83</v>
      </c>
      <c r="C84" s="28"/>
      <c r="D84" s="89"/>
      <c r="E84" s="89"/>
      <c r="F84" s="89"/>
      <c r="G84" s="89"/>
      <c r="H84" s="89"/>
      <c r="I84" s="89"/>
      <c r="J84" s="89"/>
      <c r="K84" s="89"/>
    </row>
    <row r="85" spans="1:11" ht="36" customHeight="1" x14ac:dyDescent="0.2">
      <c r="A85" s="29"/>
      <c r="B85" s="30" t="s">
        <v>84</v>
      </c>
      <c r="C85" s="30" t="s">
        <v>85</v>
      </c>
      <c r="D85" s="67" t="s">
        <v>86</v>
      </c>
      <c r="E85" s="67"/>
      <c r="F85" s="90">
        <v>59</v>
      </c>
      <c r="G85" s="90"/>
      <c r="H85" s="89"/>
      <c r="I85" s="89"/>
      <c r="J85" s="90">
        <v>59</v>
      </c>
      <c r="K85" s="90"/>
    </row>
    <row r="86" spans="1:11" ht="35.85" customHeight="1" x14ac:dyDescent="0.2">
      <c r="A86" s="29"/>
      <c r="B86" s="30" t="s">
        <v>87</v>
      </c>
      <c r="C86" s="30" t="s">
        <v>85</v>
      </c>
      <c r="D86" s="67" t="s">
        <v>86</v>
      </c>
      <c r="E86" s="67"/>
      <c r="F86" s="90">
        <v>461</v>
      </c>
      <c r="G86" s="90"/>
      <c r="H86" s="89"/>
      <c r="I86" s="89"/>
      <c r="J86" s="90">
        <f t="shared" ref="J86:J118" si="4">F86+H86</f>
        <v>461</v>
      </c>
      <c r="K86" s="90"/>
    </row>
    <row r="87" spans="1:11" ht="35.85" customHeight="1" x14ac:dyDescent="0.2">
      <c r="A87" s="31"/>
      <c r="B87" s="30" t="s">
        <v>88</v>
      </c>
      <c r="C87" s="30" t="s">
        <v>85</v>
      </c>
      <c r="D87" s="67" t="s">
        <v>89</v>
      </c>
      <c r="E87" s="67"/>
      <c r="F87" s="91">
        <v>2996.53</v>
      </c>
      <c r="G87" s="91"/>
      <c r="H87" s="91">
        <v>121.19</v>
      </c>
      <c r="I87" s="91"/>
      <c r="J87" s="91">
        <f t="shared" si="4"/>
        <v>3117.7200000000003</v>
      </c>
      <c r="K87" s="91"/>
    </row>
    <row r="88" spans="1:11" ht="32.25" customHeight="1" x14ac:dyDescent="0.2">
      <c r="A88" s="31"/>
      <c r="B88" s="30" t="s">
        <v>90</v>
      </c>
      <c r="C88" s="30" t="s">
        <v>85</v>
      </c>
      <c r="D88" s="67" t="s">
        <v>89</v>
      </c>
      <c r="E88" s="67"/>
      <c r="F88" s="91">
        <v>1495.29</v>
      </c>
      <c r="G88" s="91"/>
      <c r="H88" s="91">
        <v>121.19</v>
      </c>
      <c r="I88" s="91"/>
      <c r="J88" s="91">
        <f t="shared" si="4"/>
        <v>1616.48</v>
      </c>
      <c r="K88" s="91"/>
    </row>
    <row r="89" spans="1:11" ht="31.5" customHeight="1" x14ac:dyDescent="0.2">
      <c r="A89" s="31"/>
      <c r="B89" s="32" t="s">
        <v>91</v>
      </c>
      <c r="C89" s="30" t="s">
        <v>85</v>
      </c>
      <c r="D89" s="67" t="s">
        <v>89</v>
      </c>
      <c r="E89" s="67"/>
      <c r="F89" s="91">
        <v>233.25</v>
      </c>
      <c r="G89" s="91"/>
      <c r="H89" s="91"/>
      <c r="I89" s="91"/>
      <c r="J89" s="91">
        <f t="shared" si="4"/>
        <v>233.25</v>
      </c>
      <c r="K89" s="91"/>
    </row>
    <row r="90" spans="1:11" ht="35.25" customHeight="1" x14ac:dyDescent="0.2">
      <c r="A90" s="31"/>
      <c r="B90" s="30" t="s">
        <v>92</v>
      </c>
      <c r="C90" s="30" t="s">
        <v>85</v>
      </c>
      <c r="D90" s="67" t="s">
        <v>89</v>
      </c>
      <c r="E90" s="67"/>
      <c r="F90" s="91">
        <v>1267.99</v>
      </c>
      <c r="G90" s="91"/>
      <c r="H90" s="91"/>
      <c r="I90" s="91"/>
      <c r="J90" s="91">
        <f t="shared" si="4"/>
        <v>1267.99</v>
      </c>
      <c r="K90" s="91"/>
    </row>
    <row r="91" spans="1:11" ht="51.75" customHeight="1" x14ac:dyDescent="0.2">
      <c r="A91" s="31"/>
      <c r="B91" s="33" t="s">
        <v>93</v>
      </c>
      <c r="C91" s="30" t="s">
        <v>94</v>
      </c>
      <c r="D91" s="67" t="s">
        <v>95</v>
      </c>
      <c r="E91" s="67"/>
      <c r="F91" s="91">
        <v>500000</v>
      </c>
      <c r="G91" s="91"/>
      <c r="H91" s="91"/>
      <c r="I91" s="91"/>
      <c r="J91" s="91">
        <f t="shared" si="4"/>
        <v>500000</v>
      </c>
      <c r="K91" s="91"/>
    </row>
    <row r="92" spans="1:11" ht="51.75" customHeight="1" x14ac:dyDescent="0.2">
      <c r="A92" s="34"/>
      <c r="B92" s="30" t="s">
        <v>96</v>
      </c>
      <c r="C92" s="30" t="s">
        <v>94</v>
      </c>
      <c r="D92" s="67" t="s">
        <v>97</v>
      </c>
      <c r="E92" s="67"/>
      <c r="F92" s="91">
        <v>85116.800000000003</v>
      </c>
      <c r="G92" s="91"/>
      <c r="H92" s="91">
        <v>271773.33</v>
      </c>
      <c r="I92" s="91"/>
      <c r="J92" s="91">
        <f>F92+H92</f>
        <v>356890.13</v>
      </c>
      <c r="K92" s="91"/>
    </row>
    <row r="93" spans="1:11" ht="22.5" customHeight="1" x14ac:dyDescent="0.2">
      <c r="A93" s="29">
        <v>2</v>
      </c>
      <c r="B93" s="35" t="s">
        <v>98</v>
      </c>
      <c r="C93" s="30"/>
      <c r="D93" s="67"/>
      <c r="E93" s="67"/>
      <c r="F93" s="92"/>
      <c r="G93" s="92"/>
      <c r="H93" s="93"/>
      <c r="I93" s="93"/>
      <c r="J93" s="94"/>
      <c r="K93" s="95"/>
    </row>
    <row r="94" spans="1:11" s="36" customFormat="1" ht="60.75" customHeight="1" x14ac:dyDescent="0.2">
      <c r="A94" s="31"/>
      <c r="B94" s="30" t="s">
        <v>99</v>
      </c>
      <c r="C94" s="30" t="s">
        <v>100</v>
      </c>
      <c r="D94" s="67" t="s">
        <v>86</v>
      </c>
      <c r="E94" s="67"/>
      <c r="F94" s="100">
        <v>12459</v>
      </c>
      <c r="G94" s="100"/>
      <c r="H94" s="100"/>
      <c r="I94" s="100"/>
      <c r="J94" s="100">
        <f t="shared" ref="J94:J96" si="5">F94+H94</f>
        <v>12459</v>
      </c>
      <c r="K94" s="100"/>
    </row>
    <row r="95" spans="1:11" ht="40.5" customHeight="1" x14ac:dyDescent="0.2">
      <c r="A95" s="29"/>
      <c r="B95" s="37" t="s">
        <v>101</v>
      </c>
      <c r="C95" s="30" t="s">
        <v>100</v>
      </c>
      <c r="D95" s="69" t="s">
        <v>102</v>
      </c>
      <c r="E95" s="71"/>
      <c r="F95" s="96">
        <v>4992</v>
      </c>
      <c r="G95" s="97"/>
      <c r="H95" s="96"/>
      <c r="I95" s="97"/>
      <c r="J95" s="96">
        <f t="shared" si="5"/>
        <v>4992</v>
      </c>
      <c r="K95" s="97"/>
    </row>
    <row r="96" spans="1:11" ht="42.75" customHeight="1" x14ac:dyDescent="0.2">
      <c r="A96" s="29"/>
      <c r="B96" s="37" t="s">
        <v>103</v>
      </c>
      <c r="C96" s="30" t="s">
        <v>100</v>
      </c>
      <c r="D96" s="69" t="s">
        <v>102</v>
      </c>
      <c r="E96" s="71"/>
      <c r="F96" s="96">
        <f>F94-F95</f>
        <v>7467</v>
      </c>
      <c r="G96" s="97"/>
      <c r="H96" s="96"/>
      <c r="I96" s="97"/>
      <c r="J96" s="96">
        <f t="shared" si="5"/>
        <v>7467</v>
      </c>
      <c r="K96" s="97"/>
    </row>
    <row r="97" spans="1:11" ht="40.5" customHeight="1" x14ac:dyDescent="0.2">
      <c r="A97" s="29"/>
      <c r="B97" s="30" t="s">
        <v>104</v>
      </c>
      <c r="C97" s="30" t="s">
        <v>85</v>
      </c>
      <c r="D97" s="69" t="s">
        <v>105</v>
      </c>
      <c r="E97" s="71"/>
      <c r="F97" s="96">
        <v>246</v>
      </c>
      <c r="G97" s="97"/>
      <c r="H97" s="98"/>
      <c r="I97" s="99"/>
      <c r="J97" s="96">
        <v>246</v>
      </c>
      <c r="K97" s="97"/>
    </row>
    <row r="98" spans="1:11" ht="40.5" customHeight="1" x14ac:dyDescent="0.2">
      <c r="A98" s="29"/>
      <c r="B98" s="30" t="s">
        <v>106</v>
      </c>
      <c r="C98" s="30" t="s">
        <v>94</v>
      </c>
      <c r="D98" s="69" t="s">
        <v>105</v>
      </c>
      <c r="E98" s="71"/>
      <c r="F98" s="105">
        <v>19.600000000000001</v>
      </c>
      <c r="G98" s="106"/>
      <c r="H98" s="105">
        <v>29.4</v>
      </c>
      <c r="I98" s="106"/>
      <c r="J98" s="101">
        <f>F98+H98</f>
        <v>49</v>
      </c>
      <c r="K98" s="102"/>
    </row>
    <row r="99" spans="1:11" ht="40.5" customHeight="1" x14ac:dyDescent="0.2">
      <c r="A99" s="29"/>
      <c r="B99" s="30" t="s">
        <v>107</v>
      </c>
      <c r="C99" s="30" t="s">
        <v>94</v>
      </c>
      <c r="D99" s="69" t="s">
        <v>105</v>
      </c>
      <c r="E99" s="71"/>
      <c r="F99" s="105">
        <v>21.56</v>
      </c>
      <c r="G99" s="106"/>
      <c r="H99" s="105">
        <v>32.340000000000003</v>
      </c>
      <c r="I99" s="106"/>
      <c r="J99" s="101">
        <f>F99+H99</f>
        <v>53.900000000000006</v>
      </c>
      <c r="K99" s="102"/>
    </row>
    <row r="100" spans="1:11" s="38" customFormat="1" ht="61.5" customHeight="1" x14ac:dyDescent="0.2">
      <c r="A100" s="34"/>
      <c r="B100" s="30" t="s">
        <v>108</v>
      </c>
      <c r="C100" s="30" t="s">
        <v>94</v>
      </c>
      <c r="D100" s="69" t="s">
        <v>95</v>
      </c>
      <c r="E100" s="71"/>
      <c r="F100" s="101"/>
      <c r="G100" s="102"/>
      <c r="H100" s="96">
        <v>3</v>
      </c>
      <c r="I100" s="97"/>
      <c r="J100" s="96">
        <f>H100</f>
        <v>3</v>
      </c>
      <c r="K100" s="97"/>
    </row>
    <row r="101" spans="1:11" s="36" customFormat="1" ht="72.75" customHeight="1" x14ac:dyDescent="0.2">
      <c r="A101" s="39"/>
      <c r="B101" s="30" t="s">
        <v>109</v>
      </c>
      <c r="C101" s="30" t="s">
        <v>94</v>
      </c>
      <c r="D101" s="69" t="s">
        <v>110</v>
      </c>
      <c r="E101" s="71"/>
      <c r="F101" s="103">
        <v>30</v>
      </c>
      <c r="G101" s="104"/>
      <c r="H101" s="96"/>
      <c r="I101" s="97"/>
      <c r="J101" s="96">
        <f>H101+F101</f>
        <v>30</v>
      </c>
      <c r="K101" s="97"/>
    </row>
    <row r="102" spans="1:11" s="36" customFormat="1" ht="114.75" customHeight="1" x14ac:dyDescent="0.2">
      <c r="A102" s="31"/>
      <c r="B102" s="30" t="s">
        <v>111</v>
      </c>
      <c r="C102" s="30" t="s">
        <v>94</v>
      </c>
      <c r="D102" s="69" t="s">
        <v>112</v>
      </c>
      <c r="E102" s="71"/>
      <c r="F102" s="103">
        <v>22</v>
      </c>
      <c r="G102" s="104"/>
      <c r="H102" s="96"/>
      <c r="I102" s="97"/>
      <c r="J102" s="96">
        <f>H102+F102</f>
        <v>22</v>
      </c>
      <c r="K102" s="97"/>
    </row>
    <row r="103" spans="1:11" s="36" customFormat="1" ht="111.75" customHeight="1" x14ac:dyDescent="0.2">
      <c r="A103" s="31"/>
      <c r="B103" s="30" t="s">
        <v>113</v>
      </c>
      <c r="C103" s="30" t="s">
        <v>85</v>
      </c>
      <c r="D103" s="69" t="s">
        <v>114</v>
      </c>
      <c r="E103" s="71"/>
      <c r="F103" s="103">
        <v>6</v>
      </c>
      <c r="G103" s="104"/>
      <c r="H103" s="96"/>
      <c r="I103" s="97"/>
      <c r="J103" s="96">
        <f>H103+F103</f>
        <v>6</v>
      </c>
      <c r="K103" s="97"/>
    </row>
    <row r="104" spans="1:11" s="36" customFormat="1" ht="70.5" customHeight="1" x14ac:dyDescent="0.2">
      <c r="A104" s="31"/>
      <c r="B104" s="30" t="s">
        <v>115</v>
      </c>
      <c r="C104" s="30" t="s">
        <v>116</v>
      </c>
      <c r="D104" s="69" t="s">
        <v>105</v>
      </c>
      <c r="E104" s="71"/>
      <c r="F104" s="103">
        <v>6020</v>
      </c>
      <c r="G104" s="104"/>
      <c r="H104" s="96"/>
      <c r="I104" s="97"/>
      <c r="J104" s="96">
        <f>H104+F104</f>
        <v>6020</v>
      </c>
      <c r="K104" s="97"/>
    </row>
    <row r="105" spans="1:11" ht="25.5" customHeight="1" x14ac:dyDescent="0.2">
      <c r="A105" s="29">
        <v>4</v>
      </c>
      <c r="B105" s="27" t="s">
        <v>117</v>
      </c>
      <c r="C105" s="30"/>
      <c r="D105" s="67"/>
      <c r="E105" s="107"/>
      <c r="F105" s="92"/>
      <c r="G105" s="92"/>
      <c r="H105" s="92"/>
      <c r="I105" s="92"/>
      <c r="J105" s="92"/>
      <c r="K105" s="92"/>
    </row>
    <row r="106" spans="1:11" s="36" customFormat="1" ht="51" customHeight="1" x14ac:dyDescent="0.2">
      <c r="A106" s="31"/>
      <c r="B106" s="30" t="s">
        <v>118</v>
      </c>
      <c r="C106" s="30" t="s">
        <v>94</v>
      </c>
      <c r="D106" s="67" t="s">
        <v>105</v>
      </c>
      <c r="E106" s="67"/>
      <c r="F106" s="91">
        <f>ROUND(D77/F94,2)</f>
        <v>43790.31</v>
      </c>
      <c r="G106" s="91"/>
      <c r="H106" s="109">
        <f>ROUND(F77/F94,2)</f>
        <v>8010.99</v>
      </c>
      <c r="I106" s="109"/>
      <c r="J106" s="91">
        <f>ROUND(F106+H106,2)</f>
        <v>51801.3</v>
      </c>
      <c r="K106" s="91"/>
    </row>
    <row r="107" spans="1:11" ht="36" customHeight="1" x14ac:dyDescent="0.2">
      <c r="A107" s="29"/>
      <c r="B107" s="30" t="s">
        <v>119</v>
      </c>
      <c r="C107" s="30" t="s">
        <v>100</v>
      </c>
      <c r="D107" s="67" t="s">
        <v>105</v>
      </c>
      <c r="E107" s="67"/>
      <c r="F107" s="100">
        <f>ROUND(F94/F88,0)</f>
        <v>8</v>
      </c>
      <c r="G107" s="100"/>
      <c r="H107" s="108"/>
      <c r="I107" s="108"/>
      <c r="J107" s="108">
        <f t="shared" ref="J107:J112" si="6">F107+H107</f>
        <v>8</v>
      </c>
      <c r="K107" s="108"/>
    </row>
    <row r="108" spans="1:11" ht="36" customHeight="1" x14ac:dyDescent="0.2">
      <c r="A108" s="29"/>
      <c r="B108" s="30" t="s">
        <v>120</v>
      </c>
      <c r="C108" s="30" t="s">
        <v>100</v>
      </c>
      <c r="D108" s="67" t="s">
        <v>105</v>
      </c>
      <c r="E108" s="67"/>
      <c r="F108" s="100">
        <f>ROUND(F94/F87,0)</f>
        <v>4</v>
      </c>
      <c r="G108" s="100"/>
      <c r="H108" s="108"/>
      <c r="I108" s="108"/>
      <c r="J108" s="108">
        <f t="shared" si="6"/>
        <v>4</v>
      </c>
      <c r="K108" s="108"/>
    </row>
    <row r="109" spans="1:11" s="36" customFormat="1" ht="56.25" customHeight="1" x14ac:dyDescent="0.2">
      <c r="A109" s="34"/>
      <c r="B109" s="30" t="s">
        <v>121</v>
      </c>
      <c r="C109" s="30" t="s">
        <v>94</v>
      </c>
      <c r="D109" s="67" t="s">
        <v>105</v>
      </c>
      <c r="E109" s="67"/>
      <c r="F109" s="109"/>
      <c r="G109" s="109"/>
      <c r="H109" s="91">
        <f>F68/H100</f>
        <v>2026666.6666666667</v>
      </c>
      <c r="I109" s="91"/>
      <c r="J109" s="91">
        <f t="shared" si="6"/>
        <v>2026666.6666666667</v>
      </c>
      <c r="K109" s="91"/>
    </row>
    <row r="110" spans="1:11" s="36" customFormat="1" ht="67.5" customHeight="1" x14ac:dyDescent="0.2">
      <c r="A110" s="40"/>
      <c r="B110" s="41" t="s">
        <v>122</v>
      </c>
      <c r="C110" s="30" t="s">
        <v>94</v>
      </c>
      <c r="D110" s="67" t="s">
        <v>105</v>
      </c>
      <c r="E110" s="67"/>
      <c r="F110" s="109">
        <v>320225.23</v>
      </c>
      <c r="G110" s="109"/>
      <c r="H110" s="109"/>
      <c r="I110" s="109"/>
      <c r="J110" s="91">
        <f t="shared" si="6"/>
        <v>320225.23</v>
      </c>
      <c r="K110" s="91"/>
    </row>
    <row r="111" spans="1:11" s="36" customFormat="1" ht="105.75" customHeight="1" x14ac:dyDescent="0.2">
      <c r="A111" s="34"/>
      <c r="B111" s="41" t="s">
        <v>123</v>
      </c>
      <c r="C111" s="30" t="s">
        <v>94</v>
      </c>
      <c r="D111" s="67" t="s">
        <v>105</v>
      </c>
      <c r="E111" s="67"/>
      <c r="F111" s="109">
        <v>128171.32</v>
      </c>
      <c r="G111" s="109"/>
      <c r="H111" s="109"/>
      <c r="I111" s="109"/>
      <c r="J111" s="91">
        <f t="shared" si="6"/>
        <v>128171.32</v>
      </c>
      <c r="K111" s="91"/>
    </row>
    <row r="112" spans="1:11" s="36" customFormat="1" ht="36" customHeight="1" x14ac:dyDescent="0.2">
      <c r="A112" s="34"/>
      <c r="B112" s="41" t="s">
        <v>124</v>
      </c>
      <c r="C112" s="30" t="s">
        <v>94</v>
      </c>
      <c r="D112" s="67" t="s">
        <v>105</v>
      </c>
      <c r="E112" s="67"/>
      <c r="F112" s="109">
        <f>500000/6</f>
        <v>83333.333333333328</v>
      </c>
      <c r="G112" s="109"/>
      <c r="H112" s="109"/>
      <c r="I112" s="109"/>
      <c r="J112" s="91">
        <f t="shared" si="6"/>
        <v>83333.333333333328</v>
      </c>
      <c r="K112" s="91"/>
    </row>
    <row r="113" spans="1:14" ht="21.75" customHeight="1" x14ac:dyDescent="0.2">
      <c r="A113" s="29">
        <v>5</v>
      </c>
      <c r="B113" s="27" t="s">
        <v>125</v>
      </c>
      <c r="C113" s="30"/>
      <c r="D113" s="67"/>
      <c r="E113" s="67"/>
      <c r="F113" s="92"/>
      <c r="G113" s="92"/>
      <c r="H113" s="93"/>
      <c r="I113" s="93"/>
      <c r="J113" s="92"/>
      <c r="K113" s="92"/>
    </row>
    <row r="114" spans="1:14" ht="34.15" customHeight="1" x14ac:dyDescent="0.2">
      <c r="A114" s="29"/>
      <c r="B114" s="30" t="s">
        <v>126</v>
      </c>
      <c r="C114" s="30" t="s">
        <v>127</v>
      </c>
      <c r="D114" s="67" t="s">
        <v>102</v>
      </c>
      <c r="E114" s="67"/>
      <c r="F114" s="112">
        <v>97</v>
      </c>
      <c r="G114" s="112"/>
      <c r="H114" s="100"/>
      <c r="I114" s="100"/>
      <c r="J114" s="112">
        <f t="shared" si="4"/>
        <v>97</v>
      </c>
      <c r="K114" s="112"/>
    </row>
    <row r="115" spans="1:14" ht="37.5" customHeight="1" x14ac:dyDescent="0.2">
      <c r="A115" s="29"/>
      <c r="B115" s="30" t="s">
        <v>128</v>
      </c>
      <c r="C115" s="30" t="s">
        <v>127</v>
      </c>
      <c r="D115" s="67" t="s">
        <v>102</v>
      </c>
      <c r="E115" s="67"/>
      <c r="F115" s="110">
        <v>58</v>
      </c>
      <c r="G115" s="111"/>
      <c r="H115" s="96"/>
      <c r="I115" s="97"/>
      <c r="J115" s="112">
        <f t="shared" si="4"/>
        <v>58</v>
      </c>
      <c r="K115" s="112"/>
    </row>
    <row r="116" spans="1:14" ht="37.5" customHeight="1" x14ac:dyDescent="0.2">
      <c r="A116" s="34"/>
      <c r="B116" s="42" t="s">
        <v>129</v>
      </c>
      <c r="C116" s="30" t="s">
        <v>127</v>
      </c>
      <c r="D116" s="67" t="s">
        <v>102</v>
      </c>
      <c r="E116" s="67"/>
      <c r="F116" s="110">
        <v>100</v>
      </c>
      <c r="G116" s="111"/>
      <c r="H116" s="96">
        <v>100</v>
      </c>
      <c r="I116" s="97"/>
      <c r="J116" s="112">
        <v>100</v>
      </c>
      <c r="K116" s="112"/>
    </row>
    <row r="117" spans="1:14" ht="41.25" customHeight="1" x14ac:dyDescent="0.2">
      <c r="A117" s="43"/>
      <c r="B117" s="30" t="s">
        <v>130</v>
      </c>
      <c r="C117" s="30" t="s">
        <v>127</v>
      </c>
      <c r="D117" s="67" t="s">
        <v>105</v>
      </c>
      <c r="E117" s="67"/>
      <c r="F117" s="112"/>
      <c r="G117" s="112"/>
      <c r="H117" s="113">
        <v>260.60000000000002</v>
      </c>
      <c r="I117" s="113"/>
      <c r="J117" s="113">
        <f t="shared" si="4"/>
        <v>260.60000000000002</v>
      </c>
      <c r="K117" s="113"/>
    </row>
    <row r="118" spans="1:14" ht="48" customHeight="1" x14ac:dyDescent="0.2">
      <c r="A118" s="29"/>
      <c r="B118" s="30" t="s">
        <v>131</v>
      </c>
      <c r="C118" s="30" t="s">
        <v>127</v>
      </c>
      <c r="D118" s="67" t="s">
        <v>102</v>
      </c>
      <c r="E118" s="67"/>
      <c r="F118" s="120">
        <v>95.3</v>
      </c>
      <c r="G118" s="121"/>
      <c r="H118" s="98"/>
      <c r="I118" s="99"/>
      <c r="J118" s="113">
        <f t="shared" si="4"/>
        <v>95.3</v>
      </c>
      <c r="K118" s="113"/>
    </row>
    <row r="119" spans="1:14" ht="22.5" customHeight="1" x14ac:dyDescent="0.25">
      <c r="A119" s="115" t="s">
        <v>132</v>
      </c>
      <c r="B119" s="115"/>
      <c r="C119" s="44"/>
      <c r="D119" s="44"/>
      <c r="E119" s="44"/>
      <c r="F119" s="44"/>
      <c r="G119" s="44"/>
      <c r="H119" s="44"/>
      <c r="I119" s="44"/>
      <c r="J119" s="44"/>
      <c r="K119" s="44"/>
      <c r="L119" s="45"/>
      <c r="M119" s="45"/>
      <c r="N119" s="45"/>
    </row>
    <row r="120" spans="1:14" ht="24.75" customHeight="1" x14ac:dyDescent="0.25">
      <c r="A120" s="46"/>
      <c r="B120" s="44"/>
      <c r="C120" s="44"/>
      <c r="D120" s="44"/>
      <c r="E120" s="47"/>
      <c r="F120" s="44"/>
      <c r="G120" s="44"/>
      <c r="H120" s="122" t="s">
        <v>133</v>
      </c>
      <c r="I120" s="122"/>
      <c r="J120" s="122"/>
      <c r="K120" s="122"/>
    </row>
    <row r="121" spans="1:14" ht="53.25" customHeight="1" x14ac:dyDescent="0.25">
      <c r="A121" s="115" t="s">
        <v>134</v>
      </c>
      <c r="B121" s="115"/>
      <c r="C121" s="44"/>
      <c r="D121" s="44"/>
      <c r="E121" s="48" t="s">
        <v>135</v>
      </c>
      <c r="F121" s="49"/>
      <c r="G121" s="49"/>
      <c r="H121" s="116" t="s">
        <v>136</v>
      </c>
      <c r="I121" s="117"/>
      <c r="J121" s="117"/>
      <c r="K121" s="117"/>
    </row>
    <row r="122" spans="1:14" s="50" customFormat="1" ht="27" customHeight="1" x14ac:dyDescent="0.25">
      <c r="A122" s="115" t="s">
        <v>137</v>
      </c>
      <c r="B122" s="115"/>
      <c r="C122" s="44"/>
      <c r="D122" s="44"/>
      <c r="E122" s="44"/>
      <c r="F122" s="44"/>
      <c r="G122" s="44"/>
      <c r="H122" s="118"/>
      <c r="I122" s="118"/>
      <c r="J122" s="118"/>
      <c r="K122" s="118"/>
    </row>
    <row r="123" spans="1:14" s="50" customFormat="1" ht="18" customHeight="1" x14ac:dyDescent="0.25">
      <c r="A123" s="46"/>
      <c r="B123" s="44"/>
      <c r="C123" s="44"/>
      <c r="D123" s="44"/>
      <c r="E123" s="47"/>
      <c r="F123" s="44"/>
      <c r="G123" s="44"/>
      <c r="H123" s="119" t="s">
        <v>138</v>
      </c>
      <c r="I123" s="119"/>
      <c r="J123" s="119"/>
      <c r="K123" s="119"/>
    </row>
    <row r="124" spans="1:14" s="50" customFormat="1" ht="48" customHeight="1" x14ac:dyDescent="0.2">
      <c r="A124" s="46" t="s">
        <v>139</v>
      </c>
      <c r="B124" s="44"/>
      <c r="C124" s="46"/>
      <c r="D124" s="44"/>
      <c r="E124" s="48" t="s">
        <v>135</v>
      </c>
      <c r="F124" s="48"/>
      <c r="G124" s="49"/>
      <c r="H124" s="116" t="s">
        <v>136</v>
      </c>
      <c r="I124" s="117"/>
      <c r="J124" s="117"/>
      <c r="K124" s="117"/>
    </row>
    <row r="125" spans="1:14" s="50" customFormat="1" ht="20.25" customHeight="1" x14ac:dyDescent="0.2">
      <c r="A125" s="51"/>
      <c r="B125" s="114" t="s">
        <v>140</v>
      </c>
      <c r="C125" s="114"/>
      <c r="D125" s="114"/>
      <c r="E125" s="51"/>
      <c r="F125" s="51"/>
      <c r="G125" s="51"/>
      <c r="H125" s="51"/>
      <c r="I125" s="51"/>
      <c r="J125" s="51"/>
      <c r="K125" s="51"/>
    </row>
    <row r="126" spans="1:14" s="50" customFormat="1" ht="20.25" customHeight="1" x14ac:dyDescent="0.2">
      <c r="A126" s="51"/>
      <c r="B126" s="51" t="s">
        <v>141</v>
      </c>
      <c r="C126" s="51"/>
      <c r="D126" s="51"/>
      <c r="E126" s="51"/>
      <c r="F126" s="51"/>
      <c r="G126" s="51"/>
      <c r="H126" s="51"/>
      <c r="I126" s="51"/>
      <c r="J126" s="51"/>
      <c r="K126" s="51"/>
    </row>
    <row r="127" spans="1:14" s="50" customFormat="1" ht="34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</sheetData>
  <mergeCells count="290">
    <mergeCell ref="B125:D125"/>
    <mergeCell ref="A121:B121"/>
    <mergeCell ref="H121:K121"/>
    <mergeCell ref="A122:B122"/>
    <mergeCell ref="H122:K122"/>
    <mergeCell ref="H123:K123"/>
    <mergeCell ref="H124:K124"/>
    <mergeCell ref="D118:E118"/>
    <mergeCell ref="F118:G118"/>
    <mergeCell ref="H118:I118"/>
    <mergeCell ref="J118:K118"/>
    <mergeCell ref="A119:B119"/>
    <mergeCell ref="H120:K120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A81:H81"/>
    <mergeCell ref="D82:E82"/>
    <mergeCell ref="F82:G82"/>
    <mergeCell ref="H82:I82"/>
    <mergeCell ref="J82:K82"/>
    <mergeCell ref="D83:E83"/>
    <mergeCell ref="F83:G83"/>
    <mergeCell ref="H83:I83"/>
    <mergeCell ref="J83:K83"/>
    <mergeCell ref="A78:C78"/>
    <mergeCell ref="D78:E78"/>
    <mergeCell ref="F78:G78"/>
    <mergeCell ref="H78:I78"/>
    <mergeCell ref="A79:C79"/>
    <mergeCell ref="D79:E79"/>
    <mergeCell ref="F79:G79"/>
    <mergeCell ref="H79:I79"/>
    <mergeCell ref="A76:C76"/>
    <mergeCell ref="D76:E76"/>
    <mergeCell ref="F76:G76"/>
    <mergeCell ref="H76:I76"/>
    <mergeCell ref="A77:C77"/>
    <mergeCell ref="D77:E77"/>
    <mergeCell ref="F77:G77"/>
    <mergeCell ref="H77:I77"/>
    <mergeCell ref="A74:I74"/>
    <mergeCell ref="P74:T74"/>
    <mergeCell ref="A75:C75"/>
    <mergeCell ref="D75:E75"/>
    <mergeCell ref="F75:G75"/>
    <mergeCell ref="H75:I75"/>
    <mergeCell ref="P75:T75"/>
    <mergeCell ref="S71:T71"/>
    <mergeCell ref="O72:P72"/>
    <mergeCell ref="Q72:R72"/>
    <mergeCell ref="S72:T72"/>
    <mergeCell ref="A73:H73"/>
    <mergeCell ref="O73:P73"/>
    <mergeCell ref="Q73:R73"/>
    <mergeCell ref="S73:T73"/>
    <mergeCell ref="A71:C71"/>
    <mergeCell ref="D71:E71"/>
    <mergeCell ref="F71:G71"/>
    <mergeCell ref="H71:I71"/>
    <mergeCell ref="O71:P71"/>
    <mergeCell ref="Q71:R71"/>
    <mergeCell ref="O69:P69"/>
    <mergeCell ref="Q69:R69"/>
    <mergeCell ref="S69:T69"/>
    <mergeCell ref="B70:C70"/>
    <mergeCell ref="D70:E70"/>
    <mergeCell ref="F70:G70"/>
    <mergeCell ref="H70:I70"/>
    <mergeCell ref="B68:C68"/>
    <mergeCell ref="D68:E68"/>
    <mergeCell ref="F68:G68"/>
    <mergeCell ref="H68:I68"/>
    <mergeCell ref="B69:C69"/>
    <mergeCell ref="D69:E69"/>
    <mergeCell ref="F69:G69"/>
    <mergeCell ref="H69:I69"/>
    <mergeCell ref="B66:C66"/>
    <mergeCell ref="D66:E66"/>
    <mergeCell ref="F66:G66"/>
    <mergeCell ref="H66:I66"/>
    <mergeCell ref="B67:C67"/>
    <mergeCell ref="D67:E67"/>
    <mergeCell ref="F67:G67"/>
    <mergeCell ref="H67:I67"/>
    <mergeCell ref="B64:C64"/>
    <mergeCell ref="D64:E64"/>
    <mergeCell ref="F64:G64"/>
    <mergeCell ref="H64:I64"/>
    <mergeCell ref="B65:C65"/>
    <mergeCell ref="D65:E65"/>
    <mergeCell ref="F65:G65"/>
    <mergeCell ref="H65:I65"/>
    <mergeCell ref="B57:H57"/>
    <mergeCell ref="B58:H58"/>
    <mergeCell ref="B59:H59"/>
    <mergeCell ref="A61:H61"/>
    <mergeCell ref="A62:I62"/>
    <mergeCell ref="B63:C63"/>
    <mergeCell ref="D63:E63"/>
    <mergeCell ref="F63:G63"/>
    <mergeCell ref="H63:I63"/>
    <mergeCell ref="B48:H48"/>
    <mergeCell ref="A50:K50"/>
    <mergeCell ref="A52:K52"/>
    <mergeCell ref="B54:H54"/>
    <mergeCell ref="B55:H55"/>
    <mergeCell ref="B56:H56"/>
    <mergeCell ref="A41:K41"/>
    <mergeCell ref="A42:K42"/>
    <mergeCell ref="A43:K43"/>
    <mergeCell ref="B45:H45"/>
    <mergeCell ref="B46:H46"/>
    <mergeCell ref="B47:H47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  <mergeCell ref="A11:I11"/>
    <mergeCell ref="A12:K12"/>
  </mergeCells>
  <pageMargins left="0.62992125984251968" right="0.23622047244094491" top="0.35433070866141736" bottom="0.15748031496062992" header="0.31496062992125984" footer="0.31496062992125984"/>
  <pageSetup paperSize="9" scale="60" fitToHeight="5" orientation="landscape" r:id="rId1"/>
  <rowBreaks count="1" manualBreakCount="1">
    <brk id="1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2023-06-14T12:09:26Z</dcterms:created>
  <dcterms:modified xsi:type="dcterms:W3CDTF">2023-06-14T12:58:11Z</dcterms:modified>
</cp:coreProperties>
</file>