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ерпень\2108\Паспорти освіта\"/>
    </mc:Choice>
  </mc:AlternateContent>
  <bookViews>
    <workbookView xWindow="0" yWindow="0" windowWidth="28800" windowHeight="12435"/>
  </bookViews>
  <sheets>
    <sheet name="0611010  " sheetId="1" r:id="rId1"/>
  </sheets>
  <definedNames>
    <definedName name="_xlnm.Print_Area" localSheetId="0">'0611010  '!$A$2:$K$129</definedName>
  </definedNames>
  <calcPr calcId="152511"/>
</workbook>
</file>

<file path=xl/calcChain.xml><?xml version="1.0" encoding="utf-8"?>
<calcChain xmlns="http://schemas.openxmlformats.org/spreadsheetml/2006/main">
  <c r="J121" i="1" l="1"/>
  <c r="J120" i="1"/>
  <c r="J118" i="1"/>
  <c r="J117" i="1"/>
  <c r="F115" i="1"/>
  <c r="J115" i="1" s="1"/>
  <c r="J114" i="1"/>
  <c r="J113" i="1"/>
  <c r="F111" i="1"/>
  <c r="J111" i="1" s="1"/>
  <c r="F110" i="1"/>
  <c r="J110" i="1" s="1"/>
  <c r="J107" i="1"/>
  <c r="J106" i="1"/>
  <c r="J105" i="1"/>
  <c r="J103" i="1"/>
  <c r="J102" i="1"/>
  <c r="J101" i="1"/>
  <c r="F99" i="1"/>
  <c r="J99" i="1" s="1"/>
  <c r="J98" i="1"/>
  <c r="J97" i="1"/>
  <c r="J95" i="1"/>
  <c r="J94" i="1"/>
  <c r="J93" i="1"/>
  <c r="J92" i="1"/>
  <c r="J91" i="1"/>
  <c r="J90" i="1"/>
  <c r="J89" i="1"/>
  <c r="F81" i="1"/>
  <c r="H81" i="1" s="1"/>
  <c r="H73" i="1"/>
  <c r="F73" i="1"/>
  <c r="D73" i="1"/>
  <c r="D68" i="1" s="1"/>
  <c r="F72" i="1"/>
  <c r="H72" i="1" s="1"/>
  <c r="F71" i="1"/>
  <c r="H112" i="1" s="1"/>
  <c r="J112" i="1" s="1"/>
  <c r="H70" i="1"/>
  <c r="F69" i="1"/>
  <c r="D69" i="1"/>
  <c r="H69" i="1" s="1"/>
  <c r="F68" i="1"/>
  <c r="F74" i="1" l="1"/>
  <c r="F80" i="1" s="1"/>
  <c r="H109" i="1"/>
  <c r="F82" i="1"/>
  <c r="D74" i="1"/>
  <c r="D80" i="1" s="1"/>
  <c r="H80" i="1" s="1"/>
  <c r="H82" i="1" s="1"/>
  <c r="H68" i="1"/>
  <c r="H71" i="1"/>
  <c r="H74" i="1" l="1"/>
  <c r="F109" i="1"/>
  <c r="J109" i="1" s="1"/>
  <c r="D82" i="1"/>
</calcChain>
</file>

<file path=xl/sharedStrings.xml><?xml version="1.0" encoding="utf-8"?>
<sst xmlns="http://schemas.openxmlformats.org/spreadsheetml/2006/main" count="207" uniqueCount="147">
  <si>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</si>
  <si>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</si>
  <si>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</si>
  <si>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</si>
  <si>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</si>
  <si>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</si>
  <si>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</si>
  <si>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</si>
  <si>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</si>
  <si>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</si>
  <si>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</si>
  <si>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</si>
  <si>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</si>
  <si>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657 304 278,61 гривень, у тому числі загального фонду — 555 663 031,61 гривень та спеціального фонду — 101 641 247,00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</si>
  <si>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</si>
  <si>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</si>
  <si>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</si>
  <si>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</si>
  <si>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</si>
  <si>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№ 2628-III "Про дошкільну освіту" (із змінами і доповненнями)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</si>
  <si>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</si>
  <si>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</si>
  <si>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</si>
  <si>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</si>
  <si>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</si>
  <si>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 11. 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</si>
  <si>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</si>
  <si>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</si>
  <si>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</si>
  <si>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</si>
  <si>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</si>
  <si>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</si>
  <si>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</si>
  <si>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</si>
  <si>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</si>
  <si>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</si>
  <si>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</si>
  <si>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</si>
  <si>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</si>
  <si>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тридцять другої сесії міської ради від 26.06.2019 року № 9 "Про затвердження Програми бюджетування за участі громадськості (Бюджет участі) міста Хмельницького на 2020-2023 роки"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</si>
  <si>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</si>
  <si>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</si>
  <si>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</si>
  <si>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</si>
  <si>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</si>
  <si>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 xml:space="preserve">Протокол від 09.03.2023 року № 52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</si>
  <si>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</si>
  <si>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</si>
  <si>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</si>
  <si>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</si>
  <si>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 xml:space="preserve">Протокол від 10.08.2023 року № 63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</si>
  <si>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</si>
  <si>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</si>
  <si>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</si>
  <si>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</si>
  <si>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</si>
  <si>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</si>
  <si>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</si>
  <si>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</si>
  <si>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</si>
  <si>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</si>
  <si>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</si>
  <si>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</si>
  <si>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</si>
  <si>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</si>
  <si>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</si>
  <si>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</si>
  <si>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</si>
  <si>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</si>
  <si>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</si>
  <si>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</si>
  <si>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</si>
  <si>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</si>
  <si>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Організація роботи пунктів обігріву в закладах освіти</t>
  </si>
  <si>
    <t>Проведення капітальних ремонтів та реконструкції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</si>
  <si>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</si>
  <si>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</si>
  <si>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</si>
  <si>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</si>
  <si>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</si>
  <si>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</si>
  <si>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</si>
  <si>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</si>
  <si>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</si>
  <si>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</si>
  <si>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</si>
  <si>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</si>
  <si>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</si>
  <si>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</si>
  <si>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</si>
  <si>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</si>
  <si>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</si>
  <si>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</si>
  <si>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</si>
  <si>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</si>
  <si>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</si>
  <si>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Обсяг видатків на забезпечення роботи пунктів обігріву в закладах дошкільної освіти</t>
  </si>
  <si>
    <t>грн</t>
  </si>
  <si>
    <t>Рішення сесії Хмельницької міської ради від 21.12.2022 року № 12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</si>
  <si>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</si>
  <si>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</si>
  <si>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</si>
  <si>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</si>
  <si>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</si>
  <si>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Кількість дітей від 1 до 4 років</t>
  </si>
  <si>
    <t>Звітність</t>
  </si>
  <si>
    <t>Кількість дітей від 4 до 6 років</t>
  </si>
  <si>
    <t>Планова кількість днів харчування вихованців</t>
  </si>
  <si>
    <t>Розрахунок</t>
  </si>
  <si>
    <t xml:space="preserve">Вартість харчування дітей </t>
  </si>
  <si>
    <t>Вартість харчування дітей в літній період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</si>
  <si>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</si>
  <si>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від 21.12.2022 року № 12, рішення сесії Хмельницької міської ради від 28.07.2023 року № 7</t>
  </si>
  <si>
    <t>Кількість закладів, в яких будуть проведені поточні ремонти в тому числі споруд (укриття, бомбосховища тощо)</t>
  </si>
  <si>
    <t>Рішення сесії від 21.12.2022 р. № 12, рішення сесії від 28.03.2023 р. № 8, протокол ПК від 22.06.2023 р. № 59, рішення сесії Хмельницької міської ради від 28.07.2023 року № 7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</si>
  <si>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</si>
  <si>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від 21.12.2022 р. № 12 Рішення сесії від 28.03.2023 р. № 8  Рішення сесії від 02.06.2023 року № 10, протокол ПК від 22.06.2023 р. № 59, рішення сесії Хмельницької міської ради від 28.07.2023 року № 7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</si>
  <si>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</si>
  <si>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</si>
  <si>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дошкільної освіти</t>
  </si>
  <si>
    <t>л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</si>
  <si>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</si>
  <si>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</si>
  <si>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</si>
  <si>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</si>
  <si>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Середні витрати на капітальний ремонт одного закладу дошкільної освіти</t>
  </si>
  <si>
    <t>Середні витрати на один заклад дошкільної освіти на виконання поточних ремонтів у тому числі споруд (укриття, бомбосховища тощо)</t>
  </si>
  <si>
    <t>Середні витрати на один заклад дошкільної освіти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</si>
  <si>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Середні витрати на один пункт обігріву</t>
  </si>
  <si>
    <t>якості</t>
  </si>
  <si>
    <t>Динаміка охоплення дітей дошкільною освітою</t>
  </si>
  <si>
    <t>%</t>
  </si>
  <si>
    <t>Відсоток відвідування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</si>
  <si>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</si>
  <si>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</si>
  <si>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</si>
  <si>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</si>
  <si>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</si>
  <si>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</si>
  <si>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</si>
  <si>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</si>
  <si>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</si>
  <si>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</si>
  <si>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</si>
  <si>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Світлана ЧАБАН_______________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</si>
  <si>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</si>
  <si>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17 серпня 2023 року № 133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</si>
</sst>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0" fontId="9" fillId="0" borderId="6" xfId="1" applyFont="1" applyFill="1" applyBorder="1" applyAlignment="1">
      <alignment horizontal="center" wrapText="1"/>
    </xf>
    <xf numFmtId="166" fontId="2" fillId="0" borderId="3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165" fontId="2" fillId="0" borderId="3" xfId="0" applyNumberFormat="1" applyFont="1" applyFill="1" applyBorder="1" applyAlignment="1">
      <alignment horizontal="center" vertical="center" wrapText="1" shrinkToFit="1"/>
    </xf>
    <xf numFmtId="165" fontId="2" fillId="3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5" fontId="8" fillId="0" borderId="3" xfId="0" applyNumberFormat="1" applyFont="1" applyFill="1" applyBorder="1" applyAlignment="1">
      <alignment horizontal="center" vertical="center" wrapText="1" shrinkToFi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2" fillId="0" borderId="9" xfId="0" applyNumberFormat="1" applyFont="1" applyFill="1" applyBorder="1" applyAlignment="1">
      <alignment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4" fontId="8" fillId="2" borderId="2" xfId="0" applyNumberFormat="1" applyFont="1" applyFill="1" applyBorder="1" applyAlignment="1">
      <alignment horizontal="right" vertical="center" wrapText="1" shrinkToFit="1"/>
    </xf>
    <xf numFmtId="4" fontId="2" fillId="0" borderId="0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30"/>
  <sheetViews>
    <sheetView tabSelected="1" view="pageBreakPreview" zoomScaleNormal="100" zoomScaleSheetLayoutView="100" workbookViewId="0">
      <selection activeCell="B136" sqref="B136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20.33203125" style="1" customWidth="1"/>
    <col min="13" max="13" width="16.33203125" style="1" customWidth="1"/>
    <col min="14" max="14" width="20.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" customHeight="1" x14ac:dyDescent="0.2"/>
    <row r="2" spans="1:11" ht="89.25" customHeight="1" x14ac:dyDescent="0.2">
      <c r="B2" s="2"/>
      <c r="C2" s="2"/>
      <c r="D2" s="2"/>
      <c r="E2" s="2"/>
      <c r="F2" s="2"/>
      <c r="G2" s="123" t="s">
        <v>0</v>
      </c>
      <c r="H2" s="124"/>
      <c r="I2" s="124"/>
      <c r="J2" s="124"/>
      <c r="K2" s="124"/>
    </row>
    <row r="3" spans="1:11" ht="123" customHeight="1" x14ac:dyDescent="0.2">
      <c r="B3" s="2"/>
      <c r="C3" s="2"/>
      <c r="D3" s="2"/>
      <c r="E3" s="2"/>
      <c r="F3" s="2"/>
      <c r="G3" s="125" t="s">
        <v>146</v>
      </c>
      <c r="H3" s="125"/>
      <c r="I3" s="125"/>
      <c r="J3" s="125"/>
      <c r="K3" s="125"/>
    </row>
    <row r="4" spans="1:11" ht="40.5" customHeight="1" x14ac:dyDescent="0.2">
      <c r="A4" s="126" t="s">
        <v>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1" ht="129" customHeight="1" x14ac:dyDescent="0.2">
      <c r="A5" s="3" t="s">
        <v>2</v>
      </c>
      <c r="B5" s="121" t="s">
        <v>3</v>
      </c>
      <c r="C5" s="121"/>
      <c r="D5" s="121"/>
      <c r="E5" s="121"/>
      <c r="F5" s="121"/>
      <c r="G5" s="120" t="s">
        <v>4</v>
      </c>
      <c r="H5" s="120"/>
      <c r="I5" s="120"/>
      <c r="J5" s="120"/>
      <c r="K5" s="120"/>
    </row>
    <row r="6" spans="1:11" ht="119.25" customHeight="1" x14ac:dyDescent="0.2">
      <c r="A6" s="4" t="s">
        <v>5</v>
      </c>
      <c r="B6" s="121" t="s">
        <v>6</v>
      </c>
      <c r="C6" s="121"/>
      <c r="D6" s="121"/>
      <c r="E6" s="121"/>
      <c r="F6" s="121"/>
      <c r="G6" s="121" t="s">
        <v>7</v>
      </c>
      <c r="H6" s="121"/>
      <c r="I6" s="121"/>
      <c r="J6" s="121"/>
      <c r="K6" s="121"/>
    </row>
    <row r="7" spans="1:11" ht="143.25" customHeight="1" x14ac:dyDescent="0.2">
      <c r="A7" s="4" t="s">
        <v>8</v>
      </c>
      <c r="B7" s="120" t="s">
        <v>9</v>
      </c>
      <c r="C7" s="121"/>
      <c r="D7" s="5" t="s">
        <v>10</v>
      </c>
      <c r="E7" s="122" t="s">
        <v>11</v>
      </c>
      <c r="F7" s="121"/>
      <c r="G7" s="120" t="s">
        <v>12</v>
      </c>
      <c r="H7" s="121"/>
      <c r="I7" s="121"/>
      <c r="J7" s="121"/>
      <c r="K7" s="121"/>
    </row>
    <row r="8" spans="1:11" ht="21.75" customHeight="1" x14ac:dyDescent="0.2">
      <c r="A8" s="93" t="s">
        <v>13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6.5" customHeight="1" x14ac:dyDescent="0.2">
      <c r="A9" s="93" t="s">
        <v>14</v>
      </c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1" ht="22.5" customHeight="1" x14ac:dyDescent="0.2">
      <c r="A10" s="115" t="s">
        <v>15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ht="22.5" customHeight="1" x14ac:dyDescent="0.2">
      <c r="A11" s="115" t="s">
        <v>16</v>
      </c>
      <c r="B11" s="115"/>
      <c r="C11" s="115"/>
      <c r="D11" s="115"/>
      <c r="E11" s="115"/>
      <c r="F11" s="115"/>
      <c r="G11" s="115"/>
      <c r="H11" s="115"/>
      <c r="I11" s="115"/>
      <c r="J11" s="6"/>
      <c r="K11" s="6"/>
    </row>
    <row r="12" spans="1:11" ht="18.75" customHeight="1" x14ac:dyDescent="0.2">
      <c r="A12" s="115" t="s">
        <v>17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 ht="18.75" customHeight="1" x14ac:dyDescent="0.2">
      <c r="A13" s="115" t="s">
        <v>18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1" ht="18.75" customHeight="1" x14ac:dyDescent="0.2">
      <c r="A14" s="115" t="s">
        <v>19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</row>
    <row r="15" spans="1:11" ht="18.75" customHeight="1" x14ac:dyDescent="0.2">
      <c r="A15" s="115" t="s">
        <v>20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1" ht="18.75" customHeight="1" x14ac:dyDescent="0.2">
      <c r="A16" s="115" t="s">
        <v>21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1" ht="39.75" customHeight="1" x14ac:dyDescent="0.2">
      <c r="A17" s="115" t="s">
        <v>22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ht="32.25" customHeight="1" x14ac:dyDescent="0.2">
      <c r="A18" s="115" t="s">
        <v>23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</row>
    <row r="19" spans="1:11" ht="24" customHeight="1" x14ac:dyDescent="0.2">
      <c r="A19" s="115" t="s">
        <v>24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</row>
    <row r="20" spans="1:11" ht="39" customHeight="1" x14ac:dyDescent="0.2">
      <c r="A20" s="115" t="s">
        <v>25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</row>
    <row r="21" spans="1:11" ht="31.5" customHeight="1" x14ac:dyDescent="0.2">
      <c r="A21" s="116" t="s">
        <v>26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</row>
    <row r="22" spans="1:11" ht="26.25" customHeight="1" x14ac:dyDescent="0.2">
      <c r="A22" s="116" t="s">
        <v>27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1:11" ht="30.6" customHeight="1" x14ac:dyDescent="0.2">
      <c r="A23" s="116" t="s">
        <v>28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1" ht="43.5" customHeight="1" x14ac:dyDescent="0.2">
      <c r="A24" s="116" t="s">
        <v>29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1" ht="24.75" customHeight="1" x14ac:dyDescent="0.2">
      <c r="A25" s="116" t="s">
        <v>30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11" ht="35.25" customHeight="1" x14ac:dyDescent="0.2">
      <c r="A26" s="116" t="s">
        <v>31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1" ht="36" customHeight="1" x14ac:dyDescent="0.2">
      <c r="A27" s="115" t="s">
        <v>32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11" ht="23.25" customHeight="1" x14ac:dyDescent="0.2">
      <c r="A28" s="115" t="s">
        <v>33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</row>
    <row r="29" spans="1:11" ht="24.75" customHeight="1" x14ac:dyDescent="0.2">
      <c r="A29" s="115" t="s">
        <v>34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1" ht="36.75" customHeight="1" x14ac:dyDescent="0.2">
      <c r="A30" s="115" t="s">
        <v>35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1" ht="36.75" customHeight="1" x14ac:dyDescent="0.2">
      <c r="A31" s="115" t="s">
        <v>36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1" ht="21.75" customHeight="1" x14ac:dyDescent="0.2">
      <c r="A32" s="116" t="s">
        <v>37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</row>
    <row r="33" spans="1:11" ht="44.25" customHeight="1" x14ac:dyDescent="0.2">
      <c r="A33" s="116" t="s">
        <v>38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</row>
    <row r="34" spans="1:11" ht="33.75" customHeight="1" x14ac:dyDescent="0.2">
      <c r="A34" s="115" t="s">
        <v>39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ht="57.75" customHeight="1" x14ac:dyDescent="0.2">
      <c r="A35" s="115" t="s">
        <v>40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ht="36.75" customHeight="1" x14ac:dyDescent="0.2">
      <c r="A36" s="115" t="s">
        <v>41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ht="21.75" customHeight="1" x14ac:dyDescent="0.2">
      <c r="A37" s="115" t="s">
        <v>42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ht="24" customHeight="1" x14ac:dyDescent="0.2">
      <c r="A38" s="115" t="s">
        <v>43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</row>
    <row r="39" spans="1:11" ht="18" customHeight="1" x14ac:dyDescent="0.2">
      <c r="A39" s="115" t="s">
        <v>44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</row>
    <row r="40" spans="1:11" ht="24" customHeight="1" x14ac:dyDescent="0.2">
      <c r="A40" s="115" t="s">
        <v>45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</row>
    <row r="41" spans="1:11" ht="24" customHeight="1" x14ac:dyDescent="0.2">
      <c r="A41" s="114" t="s">
        <v>46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</row>
    <row r="42" spans="1:11" ht="24" customHeight="1" x14ac:dyDescent="0.2">
      <c r="A42" s="114" t="s">
        <v>47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</row>
    <row r="43" spans="1:11" ht="24" customHeight="1" x14ac:dyDescent="0.2">
      <c r="A43" s="115" t="s">
        <v>48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</row>
    <row r="44" spans="1:11" ht="24" customHeight="1" x14ac:dyDescent="0.2">
      <c r="A44" s="114" t="s">
        <v>49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</row>
    <row r="45" spans="1:11" ht="24" customHeight="1" x14ac:dyDescent="0.2">
      <c r="A45" s="115" t="s">
        <v>50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ht="23.25" customHeight="1" x14ac:dyDescent="0.2">
      <c r="A46" s="93" t="s">
        <v>51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</row>
    <row r="47" spans="1:11" ht="9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21" customHeight="1" x14ac:dyDescent="0.2">
      <c r="A48" s="7" t="s">
        <v>52</v>
      </c>
      <c r="B48" s="94" t="s">
        <v>53</v>
      </c>
      <c r="C48" s="94"/>
      <c r="D48" s="94"/>
      <c r="E48" s="94"/>
      <c r="F48" s="94"/>
      <c r="G48" s="94"/>
      <c r="H48" s="94"/>
      <c r="I48" s="8"/>
      <c r="J48" s="8"/>
      <c r="K48" s="8"/>
    </row>
    <row r="49" spans="1:11" ht="39.75" customHeight="1" x14ac:dyDescent="0.2">
      <c r="A49" s="9">
        <v>1</v>
      </c>
      <c r="B49" s="113" t="s">
        <v>54</v>
      </c>
      <c r="C49" s="58"/>
      <c r="D49" s="58"/>
      <c r="E49" s="58"/>
      <c r="F49" s="58"/>
      <c r="G49" s="58"/>
      <c r="H49" s="58"/>
      <c r="I49" s="8"/>
      <c r="J49" s="8"/>
      <c r="K49" s="8"/>
    </row>
    <row r="50" spans="1:11" ht="26.25" customHeight="1" x14ac:dyDescent="0.2">
      <c r="A50" s="9">
        <v>2</v>
      </c>
      <c r="B50" s="113" t="s">
        <v>55</v>
      </c>
      <c r="C50" s="58"/>
      <c r="D50" s="58"/>
      <c r="E50" s="58"/>
      <c r="F50" s="58"/>
      <c r="G50" s="58"/>
      <c r="H50" s="58"/>
      <c r="I50" s="8"/>
      <c r="J50" s="8"/>
      <c r="K50" s="8"/>
    </row>
    <row r="51" spans="1:11" ht="35.25" customHeight="1" x14ac:dyDescent="0.2">
      <c r="A51" s="9">
        <v>3</v>
      </c>
      <c r="B51" s="113" t="s">
        <v>56</v>
      </c>
      <c r="C51" s="58"/>
      <c r="D51" s="58"/>
      <c r="E51" s="58"/>
      <c r="F51" s="58"/>
      <c r="G51" s="58"/>
      <c r="H51" s="58"/>
      <c r="I51" s="8"/>
      <c r="J51" s="8"/>
      <c r="K51" s="8"/>
    </row>
    <row r="52" spans="1:11" ht="12" customHeight="1" x14ac:dyDescent="0.2">
      <c r="A52" s="10"/>
      <c r="B52" s="3"/>
      <c r="C52" s="3"/>
      <c r="D52" s="3"/>
      <c r="E52" s="3"/>
      <c r="F52" s="3"/>
      <c r="G52" s="3"/>
      <c r="H52" s="3"/>
      <c r="I52" s="8"/>
      <c r="J52" s="8"/>
      <c r="K52" s="8"/>
    </row>
    <row r="53" spans="1:11" ht="18" customHeight="1" x14ac:dyDescent="0.2">
      <c r="A53" s="93" t="s">
        <v>57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</row>
    <row r="54" spans="1:11" ht="4.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7.25" customHeight="1" x14ac:dyDescent="0.2">
      <c r="A55" s="93" t="s">
        <v>58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</row>
    <row r="56" spans="1:11" ht="5.2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8" customHeight="1" x14ac:dyDescent="0.2">
      <c r="A57" s="7" t="s">
        <v>52</v>
      </c>
      <c r="B57" s="94" t="s">
        <v>59</v>
      </c>
      <c r="C57" s="94"/>
      <c r="D57" s="94"/>
      <c r="E57" s="94"/>
      <c r="F57" s="94"/>
      <c r="G57" s="94"/>
      <c r="H57" s="94"/>
      <c r="I57" s="8"/>
      <c r="J57" s="8"/>
      <c r="K57" s="8"/>
    </row>
    <row r="58" spans="1:11" ht="19.5" customHeight="1" x14ac:dyDescent="0.2">
      <c r="A58" s="11">
        <v>1</v>
      </c>
      <c r="B58" s="79" t="s">
        <v>60</v>
      </c>
      <c r="C58" s="104"/>
      <c r="D58" s="104"/>
      <c r="E58" s="104"/>
      <c r="F58" s="104"/>
      <c r="G58" s="104"/>
      <c r="H58" s="80"/>
      <c r="I58" s="8"/>
      <c r="J58" s="8"/>
      <c r="K58" s="8"/>
    </row>
    <row r="59" spans="1:11" ht="21" customHeight="1" x14ac:dyDescent="0.2">
      <c r="A59" s="11">
        <v>2</v>
      </c>
      <c r="B59" s="79" t="s">
        <v>61</v>
      </c>
      <c r="C59" s="104"/>
      <c r="D59" s="104"/>
      <c r="E59" s="104"/>
      <c r="F59" s="104"/>
      <c r="G59" s="104"/>
      <c r="H59" s="80"/>
      <c r="I59" s="8"/>
      <c r="J59" s="8"/>
      <c r="K59" s="8"/>
    </row>
    <row r="60" spans="1:11" ht="19.5" customHeight="1" x14ac:dyDescent="0.2">
      <c r="A60" s="11">
        <v>3</v>
      </c>
      <c r="B60" s="79" t="s">
        <v>62</v>
      </c>
      <c r="C60" s="104"/>
      <c r="D60" s="104"/>
      <c r="E60" s="104"/>
      <c r="F60" s="104"/>
      <c r="G60" s="104"/>
      <c r="H60" s="80"/>
      <c r="I60" s="8"/>
      <c r="J60" s="8"/>
      <c r="K60" s="8"/>
    </row>
    <row r="61" spans="1:11" ht="18" customHeight="1" x14ac:dyDescent="0.2">
      <c r="A61" s="11">
        <v>4</v>
      </c>
      <c r="B61" s="79" t="s">
        <v>63</v>
      </c>
      <c r="C61" s="104"/>
      <c r="D61" s="104"/>
      <c r="E61" s="104"/>
      <c r="F61" s="104"/>
      <c r="G61" s="104"/>
      <c r="H61" s="80"/>
      <c r="I61" s="8"/>
      <c r="J61" s="8"/>
      <c r="K61" s="8"/>
    </row>
    <row r="62" spans="1:11" ht="21.75" customHeight="1" x14ac:dyDescent="0.2">
      <c r="A62" s="11">
        <v>5</v>
      </c>
      <c r="B62" s="79" t="s">
        <v>64</v>
      </c>
      <c r="C62" s="104"/>
      <c r="D62" s="104"/>
      <c r="E62" s="104"/>
      <c r="F62" s="104"/>
      <c r="G62" s="104"/>
      <c r="H62" s="80"/>
      <c r="I62" s="8"/>
      <c r="J62" s="8"/>
      <c r="K62" s="8"/>
    </row>
    <row r="63" spans="1:11" ht="9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ht="15.75" x14ac:dyDescent="0.2">
      <c r="A64" s="93" t="s">
        <v>65</v>
      </c>
      <c r="B64" s="93"/>
      <c r="C64" s="93"/>
      <c r="D64" s="93"/>
      <c r="E64" s="93"/>
      <c r="F64" s="93"/>
      <c r="G64" s="93"/>
      <c r="H64" s="93"/>
      <c r="I64" s="8"/>
      <c r="J64" s="8"/>
      <c r="K64" s="8"/>
    </row>
    <row r="65" spans="1:20" ht="14.25" customHeight="1" x14ac:dyDescent="0.2">
      <c r="A65" s="105" t="s">
        <v>66</v>
      </c>
      <c r="B65" s="105"/>
      <c r="C65" s="105"/>
      <c r="D65" s="105"/>
      <c r="E65" s="105"/>
      <c r="F65" s="105"/>
      <c r="G65" s="105"/>
      <c r="H65" s="105"/>
      <c r="I65" s="105"/>
      <c r="J65" s="4"/>
      <c r="K65" s="4"/>
    </row>
    <row r="66" spans="1:20" s="15" customFormat="1" ht="32.25" customHeight="1" x14ac:dyDescent="0.2">
      <c r="A66" s="12" t="s">
        <v>52</v>
      </c>
      <c r="B66" s="94" t="s">
        <v>67</v>
      </c>
      <c r="C66" s="94"/>
      <c r="D66" s="94" t="s">
        <v>68</v>
      </c>
      <c r="E66" s="94"/>
      <c r="F66" s="94" t="s">
        <v>69</v>
      </c>
      <c r="G66" s="94"/>
      <c r="H66" s="94" t="s">
        <v>70</v>
      </c>
      <c r="I66" s="94"/>
      <c r="J66" s="13"/>
      <c r="K66" s="14"/>
    </row>
    <row r="67" spans="1:20" ht="15.75" x14ac:dyDescent="0.2">
      <c r="A67" s="16">
        <v>1</v>
      </c>
      <c r="B67" s="95">
        <v>2</v>
      </c>
      <c r="C67" s="95"/>
      <c r="D67" s="95">
        <v>3</v>
      </c>
      <c r="E67" s="95"/>
      <c r="F67" s="95">
        <v>4</v>
      </c>
      <c r="G67" s="95"/>
      <c r="H67" s="95">
        <v>5</v>
      </c>
      <c r="I67" s="95"/>
      <c r="J67" s="17"/>
      <c r="K67" s="8"/>
    </row>
    <row r="68" spans="1:20" ht="34.5" customHeight="1" x14ac:dyDescent="0.2">
      <c r="A68" s="18">
        <v>1</v>
      </c>
      <c r="B68" s="58" t="s">
        <v>71</v>
      </c>
      <c r="C68" s="58"/>
      <c r="D68" s="109">
        <f>482946112-500000-D73+(8697909.56+209303)+464026+10037.05+(39691+9529853)+33128.89</f>
        <v>501344943.69999999</v>
      </c>
      <c r="E68" s="109"/>
      <c r="F68" s="110">
        <f>29994940-50853.33+4080+22000+30000+43424.31+20808+80000</f>
        <v>30144398.98</v>
      </c>
      <c r="G68" s="110"/>
      <c r="H68" s="109">
        <f>SUM(D68:G68)</f>
        <v>531489342.68000001</v>
      </c>
      <c r="I68" s="109"/>
      <c r="J68" s="19"/>
      <c r="K68" s="8"/>
      <c r="M68" s="20"/>
    </row>
    <row r="69" spans="1:20" ht="38.25" customHeight="1" x14ac:dyDescent="0.2">
      <c r="A69" s="18">
        <v>2</v>
      </c>
      <c r="B69" s="58" t="s">
        <v>72</v>
      </c>
      <c r="C69" s="58"/>
      <c r="D69" s="109">
        <f>53766100-33128.89</f>
        <v>53732971.109999999</v>
      </c>
      <c r="E69" s="109"/>
      <c r="F69" s="110">
        <f>55889060-4080-22000-22999-43424.31-20808</f>
        <v>55775748.689999998</v>
      </c>
      <c r="G69" s="110"/>
      <c r="H69" s="109">
        <f t="shared" ref="H69:H72" si="0">SUM(D69:G69)</f>
        <v>109508719.8</v>
      </c>
      <c r="I69" s="109"/>
      <c r="J69" s="19"/>
      <c r="K69" s="8"/>
      <c r="L69" s="21"/>
      <c r="M69" s="20"/>
    </row>
    <row r="70" spans="1:20" ht="36" customHeight="1" x14ac:dyDescent="0.2">
      <c r="A70" s="18">
        <v>3</v>
      </c>
      <c r="B70" s="58" t="s">
        <v>73</v>
      </c>
      <c r="C70" s="58"/>
      <c r="D70" s="109">
        <v>500000</v>
      </c>
      <c r="E70" s="109"/>
      <c r="F70" s="110">
        <v>0</v>
      </c>
      <c r="G70" s="110"/>
      <c r="H70" s="109">
        <f t="shared" si="0"/>
        <v>500000</v>
      </c>
      <c r="I70" s="109"/>
      <c r="J70" s="19"/>
      <c r="K70" s="8"/>
      <c r="L70" s="20"/>
      <c r="M70" s="20"/>
    </row>
    <row r="71" spans="1:20" ht="34.5" customHeight="1" x14ac:dyDescent="0.2">
      <c r="A71" s="18">
        <v>4</v>
      </c>
      <c r="B71" s="58" t="s">
        <v>74</v>
      </c>
      <c r="C71" s="58"/>
      <c r="D71" s="110">
        <v>0</v>
      </c>
      <c r="E71" s="110"/>
      <c r="F71" s="110">
        <f>80000+(6030000+149520-30000-149520)+1832317</f>
        <v>7912317</v>
      </c>
      <c r="G71" s="110"/>
      <c r="H71" s="109">
        <f t="shared" si="0"/>
        <v>7912317</v>
      </c>
      <c r="I71" s="109"/>
      <c r="J71" s="19"/>
      <c r="K71" s="8"/>
      <c r="L71" s="112"/>
      <c r="M71" s="112"/>
      <c r="N71" s="112"/>
      <c r="O71" s="22"/>
    </row>
    <row r="72" spans="1:20" ht="34.5" customHeight="1" x14ac:dyDescent="0.2">
      <c r="A72" s="18">
        <v>5</v>
      </c>
      <c r="B72" s="58" t="s">
        <v>75</v>
      </c>
      <c r="C72" s="58"/>
      <c r="D72" s="110">
        <v>0</v>
      </c>
      <c r="E72" s="110"/>
      <c r="F72" s="110">
        <f>7125410-41400+500000+32999-80000</f>
        <v>7537009</v>
      </c>
      <c r="G72" s="110"/>
      <c r="H72" s="109">
        <f t="shared" si="0"/>
        <v>7537009</v>
      </c>
      <c r="I72" s="109"/>
      <c r="J72" s="19"/>
      <c r="K72" s="8"/>
      <c r="L72" s="23"/>
      <c r="M72" s="23"/>
      <c r="O72" s="107"/>
      <c r="P72" s="107"/>
      <c r="Q72" s="107"/>
      <c r="R72" s="107"/>
      <c r="S72" s="107"/>
      <c r="T72" s="107"/>
    </row>
    <row r="73" spans="1:20" ht="31.5" customHeight="1" x14ac:dyDescent="0.2">
      <c r="A73" s="18">
        <v>6</v>
      </c>
      <c r="B73" s="58" t="s">
        <v>76</v>
      </c>
      <c r="C73" s="58"/>
      <c r="D73" s="109">
        <f>23123.24+61993.56</f>
        <v>85116.800000000003</v>
      </c>
      <c r="E73" s="109"/>
      <c r="F73" s="110">
        <f>92253.33+179520</f>
        <v>271773.33</v>
      </c>
      <c r="G73" s="110"/>
      <c r="H73" s="109">
        <f t="shared" ref="H73" si="1">SUM(D73:G73)</f>
        <v>356890.13</v>
      </c>
      <c r="I73" s="109"/>
      <c r="J73" s="19"/>
      <c r="K73" s="8"/>
      <c r="L73" s="23"/>
      <c r="M73" s="23"/>
      <c r="O73" s="24"/>
      <c r="P73" s="24"/>
      <c r="Q73" s="24"/>
      <c r="R73" s="24"/>
      <c r="S73" s="24"/>
      <c r="T73" s="24"/>
    </row>
    <row r="74" spans="1:20" ht="21" customHeight="1" x14ac:dyDescent="0.2">
      <c r="A74" s="108" t="s">
        <v>77</v>
      </c>
      <c r="B74" s="108"/>
      <c r="C74" s="108"/>
      <c r="D74" s="109">
        <f>SUM(D68:D73)</f>
        <v>555663031.6099999</v>
      </c>
      <c r="E74" s="109"/>
      <c r="F74" s="110">
        <f>SUM(F68:F73)</f>
        <v>101641247</v>
      </c>
      <c r="G74" s="110"/>
      <c r="H74" s="111">
        <f>SUM(H68:H73)</f>
        <v>657304278.61000001</v>
      </c>
      <c r="I74" s="111"/>
      <c r="J74" s="8"/>
      <c r="K74" s="8"/>
      <c r="O74" s="107"/>
      <c r="P74" s="107"/>
      <c r="Q74" s="107"/>
      <c r="R74" s="107"/>
      <c r="S74" s="107"/>
      <c r="T74" s="107"/>
    </row>
    <row r="75" spans="1:20" ht="15.75" customHeight="1" x14ac:dyDescent="0.2">
      <c r="A75" s="8"/>
      <c r="B75" s="3"/>
      <c r="C75" s="8"/>
      <c r="D75" s="25"/>
      <c r="E75" s="25"/>
      <c r="F75" s="25"/>
      <c r="G75" s="25"/>
      <c r="H75" s="25"/>
      <c r="I75" s="25"/>
      <c r="J75" s="8"/>
      <c r="K75" s="8"/>
      <c r="O75" s="107"/>
      <c r="P75" s="107"/>
      <c r="Q75" s="107"/>
      <c r="R75" s="107"/>
      <c r="S75" s="107"/>
      <c r="T75" s="107"/>
    </row>
    <row r="76" spans="1:20" ht="15.75" x14ac:dyDescent="0.2">
      <c r="A76" s="93" t="s">
        <v>78</v>
      </c>
      <c r="B76" s="93"/>
      <c r="C76" s="93"/>
      <c r="D76" s="93"/>
      <c r="E76" s="93"/>
      <c r="F76" s="93"/>
      <c r="G76" s="93"/>
      <c r="H76" s="93"/>
      <c r="I76" s="8"/>
      <c r="J76" s="8"/>
      <c r="K76" s="8"/>
      <c r="O76" s="107"/>
      <c r="P76" s="107"/>
      <c r="Q76" s="107"/>
      <c r="R76" s="107"/>
      <c r="S76" s="107"/>
      <c r="T76" s="107"/>
    </row>
    <row r="77" spans="1:20" ht="16.5" customHeight="1" x14ac:dyDescent="0.2">
      <c r="A77" s="105" t="s">
        <v>66</v>
      </c>
      <c r="B77" s="105"/>
      <c r="C77" s="105"/>
      <c r="D77" s="105"/>
      <c r="E77" s="105"/>
      <c r="F77" s="105"/>
      <c r="G77" s="105"/>
      <c r="H77" s="105"/>
      <c r="I77" s="105"/>
      <c r="J77" s="4"/>
      <c r="K77" s="4"/>
      <c r="P77" s="106"/>
      <c r="Q77" s="106"/>
      <c r="R77" s="106"/>
      <c r="S77" s="106"/>
      <c r="T77" s="106"/>
    </row>
    <row r="78" spans="1:20" ht="31.5" customHeight="1" x14ac:dyDescent="0.2">
      <c r="A78" s="94" t="s">
        <v>79</v>
      </c>
      <c r="B78" s="94"/>
      <c r="C78" s="94"/>
      <c r="D78" s="94" t="s">
        <v>68</v>
      </c>
      <c r="E78" s="94"/>
      <c r="F78" s="94" t="s">
        <v>69</v>
      </c>
      <c r="G78" s="94"/>
      <c r="H78" s="94" t="s">
        <v>70</v>
      </c>
      <c r="I78" s="94"/>
      <c r="J78" s="8"/>
      <c r="K78" s="8"/>
      <c r="M78" s="20"/>
      <c r="P78" s="106"/>
      <c r="Q78" s="106"/>
      <c r="R78" s="106"/>
      <c r="S78" s="106"/>
      <c r="T78" s="106"/>
    </row>
    <row r="79" spans="1:20" ht="16.5" customHeight="1" x14ac:dyDescent="0.2">
      <c r="A79" s="95">
        <v>1</v>
      </c>
      <c r="B79" s="95"/>
      <c r="C79" s="95"/>
      <c r="D79" s="95">
        <v>2</v>
      </c>
      <c r="E79" s="95"/>
      <c r="F79" s="95">
        <v>3</v>
      </c>
      <c r="G79" s="95"/>
      <c r="H79" s="95">
        <v>4</v>
      </c>
      <c r="I79" s="95"/>
      <c r="J79" s="8"/>
      <c r="K79" s="8"/>
      <c r="P79" s="26"/>
      <c r="Q79" s="26"/>
      <c r="R79" s="26"/>
      <c r="S79" s="26"/>
      <c r="T79" s="26"/>
    </row>
    <row r="80" spans="1:20" ht="44.25" customHeight="1" x14ac:dyDescent="0.2">
      <c r="A80" s="79" t="s">
        <v>80</v>
      </c>
      <c r="B80" s="104"/>
      <c r="C80" s="80"/>
      <c r="D80" s="99">
        <f>D74-500000</f>
        <v>555163031.6099999</v>
      </c>
      <c r="E80" s="99"/>
      <c r="F80" s="99">
        <f>F74</f>
        <v>101641247</v>
      </c>
      <c r="G80" s="99"/>
      <c r="H80" s="99">
        <f>F80+D80</f>
        <v>656804278.6099999</v>
      </c>
      <c r="I80" s="99"/>
      <c r="J80" s="8"/>
      <c r="K80" s="8"/>
    </row>
    <row r="81" spans="1:11" ht="87" customHeight="1" x14ac:dyDescent="0.2">
      <c r="A81" s="96" t="s">
        <v>81</v>
      </c>
      <c r="B81" s="97"/>
      <c r="C81" s="98"/>
      <c r="D81" s="99">
        <v>500000</v>
      </c>
      <c r="E81" s="99"/>
      <c r="F81" s="99">
        <f>F75</f>
        <v>0</v>
      </c>
      <c r="G81" s="99"/>
      <c r="H81" s="99">
        <f>F81+D81</f>
        <v>500000</v>
      </c>
      <c r="I81" s="99"/>
      <c r="J81" s="8"/>
      <c r="K81" s="8"/>
    </row>
    <row r="82" spans="1:11" ht="26.25" customHeight="1" x14ac:dyDescent="0.2">
      <c r="A82" s="100" t="s">
        <v>77</v>
      </c>
      <c r="B82" s="101"/>
      <c r="C82" s="101"/>
      <c r="D82" s="102">
        <f>D80+D81</f>
        <v>555663031.6099999</v>
      </c>
      <c r="E82" s="102"/>
      <c r="F82" s="103">
        <f t="shared" ref="F82" si="2">F80+F81</f>
        <v>101641247</v>
      </c>
      <c r="G82" s="103"/>
      <c r="H82" s="102">
        <f t="shared" ref="H82" si="3">H80+H81</f>
        <v>657304278.6099999</v>
      </c>
      <c r="I82" s="102"/>
      <c r="J82" s="8"/>
      <c r="K82" s="8"/>
    </row>
    <row r="83" spans="1:11" ht="15.7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ht="17.25" customHeight="1" x14ac:dyDescent="0.2">
      <c r="A84" s="93" t="s">
        <v>82</v>
      </c>
      <c r="B84" s="93"/>
      <c r="C84" s="93"/>
      <c r="D84" s="93"/>
      <c r="E84" s="93"/>
      <c r="F84" s="93"/>
      <c r="G84" s="93"/>
      <c r="H84" s="93"/>
      <c r="I84" s="8"/>
      <c r="J84" s="8"/>
      <c r="K84" s="8"/>
    </row>
    <row r="85" spans="1:11" ht="49.5" customHeight="1" x14ac:dyDescent="0.2">
      <c r="A85" s="12" t="s">
        <v>52</v>
      </c>
      <c r="B85" s="12" t="s">
        <v>83</v>
      </c>
      <c r="C85" s="12" t="s">
        <v>84</v>
      </c>
      <c r="D85" s="94" t="s">
        <v>85</v>
      </c>
      <c r="E85" s="94"/>
      <c r="F85" s="94" t="s">
        <v>68</v>
      </c>
      <c r="G85" s="94"/>
      <c r="H85" s="94" t="s">
        <v>69</v>
      </c>
      <c r="I85" s="94"/>
      <c r="J85" s="94" t="s">
        <v>70</v>
      </c>
      <c r="K85" s="94"/>
    </row>
    <row r="86" spans="1:11" s="15" customFormat="1" ht="21.95" customHeight="1" x14ac:dyDescent="0.2">
      <c r="A86" s="16">
        <v>1</v>
      </c>
      <c r="B86" s="16">
        <v>2</v>
      </c>
      <c r="C86" s="16">
        <v>3</v>
      </c>
      <c r="D86" s="95">
        <v>4</v>
      </c>
      <c r="E86" s="95"/>
      <c r="F86" s="95">
        <v>5</v>
      </c>
      <c r="G86" s="95"/>
      <c r="H86" s="95">
        <v>6</v>
      </c>
      <c r="I86" s="95"/>
      <c r="J86" s="95">
        <v>7</v>
      </c>
      <c r="K86" s="92"/>
    </row>
    <row r="87" spans="1:11" ht="21.75" customHeight="1" x14ac:dyDescent="0.2">
      <c r="A87" s="18">
        <v>1</v>
      </c>
      <c r="B87" s="27" t="s">
        <v>86</v>
      </c>
      <c r="C87" s="28"/>
      <c r="D87" s="92"/>
      <c r="E87" s="92"/>
      <c r="F87" s="92"/>
      <c r="G87" s="92"/>
      <c r="H87" s="92"/>
      <c r="I87" s="92"/>
      <c r="J87" s="92"/>
      <c r="K87" s="92"/>
    </row>
    <row r="88" spans="1:11" ht="36" customHeight="1" x14ac:dyDescent="0.2">
      <c r="A88" s="29"/>
      <c r="B88" s="30" t="s">
        <v>87</v>
      </c>
      <c r="C88" s="30" t="s">
        <v>88</v>
      </c>
      <c r="D88" s="58" t="s">
        <v>89</v>
      </c>
      <c r="E88" s="58"/>
      <c r="F88" s="91">
        <v>59</v>
      </c>
      <c r="G88" s="91"/>
      <c r="H88" s="92"/>
      <c r="I88" s="92"/>
      <c r="J88" s="91">
        <v>59</v>
      </c>
      <c r="K88" s="91"/>
    </row>
    <row r="89" spans="1:11" ht="35.85" customHeight="1" x14ac:dyDescent="0.2">
      <c r="A89" s="29"/>
      <c r="B89" s="30" t="s">
        <v>90</v>
      </c>
      <c r="C89" s="30" t="s">
        <v>88</v>
      </c>
      <c r="D89" s="58" t="s">
        <v>89</v>
      </c>
      <c r="E89" s="58"/>
      <c r="F89" s="91">
        <v>461</v>
      </c>
      <c r="G89" s="91"/>
      <c r="H89" s="92"/>
      <c r="I89" s="92"/>
      <c r="J89" s="91">
        <f t="shared" ref="J89:J121" si="4">F89+H89</f>
        <v>461</v>
      </c>
      <c r="K89" s="91"/>
    </row>
    <row r="90" spans="1:11" ht="35.85" customHeight="1" x14ac:dyDescent="0.2">
      <c r="A90" s="31"/>
      <c r="B90" s="30" t="s">
        <v>91</v>
      </c>
      <c r="C90" s="30" t="s">
        <v>88</v>
      </c>
      <c r="D90" s="58" t="s">
        <v>92</v>
      </c>
      <c r="E90" s="58"/>
      <c r="F90" s="72">
        <v>2996.53</v>
      </c>
      <c r="G90" s="72"/>
      <c r="H90" s="72">
        <v>121.19</v>
      </c>
      <c r="I90" s="72"/>
      <c r="J90" s="72">
        <f t="shared" si="4"/>
        <v>3117.7200000000003</v>
      </c>
      <c r="K90" s="72"/>
    </row>
    <row r="91" spans="1:11" ht="32.25" customHeight="1" x14ac:dyDescent="0.2">
      <c r="A91" s="31"/>
      <c r="B91" s="30" t="s">
        <v>93</v>
      </c>
      <c r="C91" s="30" t="s">
        <v>88</v>
      </c>
      <c r="D91" s="58" t="s">
        <v>92</v>
      </c>
      <c r="E91" s="58"/>
      <c r="F91" s="72">
        <v>1495.29</v>
      </c>
      <c r="G91" s="72"/>
      <c r="H91" s="72">
        <v>121.19</v>
      </c>
      <c r="I91" s="72"/>
      <c r="J91" s="72">
        <f t="shared" si="4"/>
        <v>1616.48</v>
      </c>
      <c r="K91" s="72"/>
    </row>
    <row r="92" spans="1:11" ht="31.5" customHeight="1" x14ac:dyDescent="0.2">
      <c r="A92" s="31"/>
      <c r="B92" s="32" t="s">
        <v>94</v>
      </c>
      <c r="C92" s="30" t="s">
        <v>88</v>
      </c>
      <c r="D92" s="58" t="s">
        <v>92</v>
      </c>
      <c r="E92" s="58"/>
      <c r="F92" s="72">
        <v>233.25</v>
      </c>
      <c r="G92" s="72"/>
      <c r="H92" s="72"/>
      <c r="I92" s="72"/>
      <c r="J92" s="72">
        <f t="shared" si="4"/>
        <v>233.25</v>
      </c>
      <c r="K92" s="72"/>
    </row>
    <row r="93" spans="1:11" ht="35.25" customHeight="1" x14ac:dyDescent="0.2">
      <c r="A93" s="31"/>
      <c r="B93" s="30" t="s">
        <v>95</v>
      </c>
      <c r="C93" s="30" t="s">
        <v>88</v>
      </c>
      <c r="D93" s="58" t="s">
        <v>92</v>
      </c>
      <c r="E93" s="58"/>
      <c r="F93" s="72">
        <v>1267.99</v>
      </c>
      <c r="G93" s="72"/>
      <c r="H93" s="72"/>
      <c r="I93" s="72"/>
      <c r="J93" s="72">
        <f t="shared" si="4"/>
        <v>1267.99</v>
      </c>
      <c r="K93" s="72"/>
    </row>
    <row r="94" spans="1:11" ht="51.75" customHeight="1" x14ac:dyDescent="0.2">
      <c r="A94" s="31"/>
      <c r="B94" s="33" t="s">
        <v>96</v>
      </c>
      <c r="C94" s="30" t="s">
        <v>97</v>
      </c>
      <c r="D94" s="58" t="s">
        <v>98</v>
      </c>
      <c r="E94" s="58"/>
      <c r="F94" s="72">
        <v>500000</v>
      </c>
      <c r="G94" s="72"/>
      <c r="H94" s="72"/>
      <c r="I94" s="72"/>
      <c r="J94" s="72">
        <f t="shared" si="4"/>
        <v>500000</v>
      </c>
      <c r="K94" s="72"/>
    </row>
    <row r="95" spans="1:11" ht="51.75" customHeight="1" x14ac:dyDescent="0.2">
      <c r="A95" s="34"/>
      <c r="B95" s="30" t="s">
        <v>99</v>
      </c>
      <c r="C95" s="30" t="s">
        <v>97</v>
      </c>
      <c r="D95" s="58" t="s">
        <v>100</v>
      </c>
      <c r="E95" s="58"/>
      <c r="F95" s="72">
        <v>85116.800000000003</v>
      </c>
      <c r="G95" s="72"/>
      <c r="H95" s="72">
        <v>271773.33</v>
      </c>
      <c r="I95" s="72"/>
      <c r="J95" s="72">
        <f>F95+H95</f>
        <v>356890.13</v>
      </c>
      <c r="K95" s="72"/>
    </row>
    <row r="96" spans="1:11" ht="22.5" customHeight="1" x14ac:dyDescent="0.2">
      <c r="A96" s="29">
        <v>2</v>
      </c>
      <c r="B96" s="35" t="s">
        <v>101</v>
      </c>
      <c r="C96" s="30"/>
      <c r="D96" s="58"/>
      <c r="E96" s="58"/>
      <c r="F96" s="73"/>
      <c r="G96" s="73"/>
      <c r="H96" s="74"/>
      <c r="I96" s="74"/>
      <c r="J96" s="85"/>
      <c r="K96" s="90"/>
    </row>
    <row r="97" spans="1:13" s="36" customFormat="1" ht="60.75" customHeight="1" x14ac:dyDescent="0.2">
      <c r="A97" s="31"/>
      <c r="B97" s="30" t="s">
        <v>102</v>
      </c>
      <c r="C97" s="30" t="s">
        <v>103</v>
      </c>
      <c r="D97" s="58" t="s">
        <v>89</v>
      </c>
      <c r="E97" s="58"/>
      <c r="F97" s="70">
        <v>12459</v>
      </c>
      <c r="G97" s="70"/>
      <c r="H97" s="70"/>
      <c r="I97" s="70"/>
      <c r="J97" s="70">
        <f t="shared" ref="J97:J99" si="5">F97+H97</f>
        <v>12459</v>
      </c>
      <c r="K97" s="70"/>
    </row>
    <row r="98" spans="1:13" ht="40.5" customHeight="1" x14ac:dyDescent="0.2">
      <c r="A98" s="29"/>
      <c r="B98" s="37" t="s">
        <v>104</v>
      </c>
      <c r="C98" s="30" t="s">
        <v>103</v>
      </c>
      <c r="D98" s="79" t="s">
        <v>105</v>
      </c>
      <c r="E98" s="80"/>
      <c r="F98" s="67">
        <v>4992</v>
      </c>
      <c r="G98" s="68"/>
      <c r="H98" s="67"/>
      <c r="I98" s="68"/>
      <c r="J98" s="67">
        <f t="shared" si="5"/>
        <v>4992</v>
      </c>
      <c r="K98" s="68"/>
    </row>
    <row r="99" spans="1:13" ht="42.75" customHeight="1" x14ac:dyDescent="0.2">
      <c r="A99" s="29"/>
      <c r="B99" s="37" t="s">
        <v>106</v>
      </c>
      <c r="C99" s="30" t="s">
        <v>103</v>
      </c>
      <c r="D99" s="79" t="s">
        <v>105</v>
      </c>
      <c r="E99" s="80"/>
      <c r="F99" s="67">
        <f>F97-F98</f>
        <v>7467</v>
      </c>
      <c r="G99" s="68"/>
      <c r="H99" s="67"/>
      <c r="I99" s="68"/>
      <c r="J99" s="67">
        <f t="shared" si="5"/>
        <v>7467</v>
      </c>
      <c r="K99" s="68"/>
    </row>
    <row r="100" spans="1:13" ht="40.5" customHeight="1" x14ac:dyDescent="0.2">
      <c r="A100" s="29"/>
      <c r="B100" s="30" t="s">
        <v>107</v>
      </c>
      <c r="C100" s="30" t="s">
        <v>88</v>
      </c>
      <c r="D100" s="79" t="s">
        <v>108</v>
      </c>
      <c r="E100" s="80"/>
      <c r="F100" s="67">
        <v>246</v>
      </c>
      <c r="G100" s="68"/>
      <c r="H100" s="61"/>
      <c r="I100" s="62"/>
      <c r="J100" s="67">
        <v>246</v>
      </c>
      <c r="K100" s="68"/>
    </row>
    <row r="101" spans="1:13" ht="40.5" customHeight="1" x14ac:dyDescent="0.2">
      <c r="A101" s="29"/>
      <c r="B101" s="30" t="s">
        <v>109</v>
      </c>
      <c r="C101" s="30" t="s">
        <v>97</v>
      </c>
      <c r="D101" s="79" t="s">
        <v>108</v>
      </c>
      <c r="E101" s="80"/>
      <c r="F101" s="88">
        <v>19.600000000000001</v>
      </c>
      <c r="G101" s="89"/>
      <c r="H101" s="88">
        <v>29.4</v>
      </c>
      <c r="I101" s="89"/>
      <c r="J101" s="86">
        <f>F101+H101</f>
        <v>49</v>
      </c>
      <c r="K101" s="87"/>
    </row>
    <row r="102" spans="1:13" ht="40.5" customHeight="1" x14ac:dyDescent="0.2">
      <c r="A102" s="29"/>
      <c r="B102" s="30" t="s">
        <v>110</v>
      </c>
      <c r="C102" s="30" t="s">
        <v>97</v>
      </c>
      <c r="D102" s="79" t="s">
        <v>108</v>
      </c>
      <c r="E102" s="80"/>
      <c r="F102" s="88">
        <v>21.56</v>
      </c>
      <c r="G102" s="89"/>
      <c r="H102" s="88">
        <v>32.340000000000003</v>
      </c>
      <c r="I102" s="89"/>
      <c r="J102" s="86">
        <f>F102+H102</f>
        <v>53.900000000000006</v>
      </c>
      <c r="K102" s="87"/>
    </row>
    <row r="103" spans="1:13" s="38" customFormat="1" ht="75" customHeight="1" x14ac:dyDescent="0.2">
      <c r="A103" s="34"/>
      <c r="B103" s="30" t="s">
        <v>111</v>
      </c>
      <c r="C103" s="30" t="s">
        <v>97</v>
      </c>
      <c r="D103" s="79" t="s">
        <v>112</v>
      </c>
      <c r="E103" s="80"/>
      <c r="F103" s="86"/>
      <c r="G103" s="87"/>
      <c r="H103" s="67">
        <v>2</v>
      </c>
      <c r="I103" s="68"/>
      <c r="J103" s="67">
        <f>H103</f>
        <v>2</v>
      </c>
      <c r="K103" s="68"/>
    </row>
    <row r="104" spans="1:13" s="36" customFormat="1" ht="90" customHeight="1" x14ac:dyDescent="0.2">
      <c r="A104" s="39"/>
      <c r="B104" s="30" t="s">
        <v>113</v>
      </c>
      <c r="C104" s="30" t="s">
        <v>97</v>
      </c>
      <c r="D104" s="79" t="s">
        <v>114</v>
      </c>
      <c r="E104" s="80"/>
      <c r="F104" s="81">
        <v>46</v>
      </c>
      <c r="G104" s="82"/>
      <c r="H104" s="67">
        <v>3</v>
      </c>
      <c r="I104" s="68"/>
      <c r="J104" s="67">
        <v>46</v>
      </c>
      <c r="K104" s="68"/>
    </row>
    <row r="105" spans="1:13" s="36" customFormat="1" ht="114.75" customHeight="1" x14ac:dyDescent="0.2">
      <c r="A105" s="31"/>
      <c r="B105" s="30" t="s">
        <v>115</v>
      </c>
      <c r="C105" s="30" t="s">
        <v>97</v>
      </c>
      <c r="D105" s="79" t="s">
        <v>116</v>
      </c>
      <c r="E105" s="80"/>
      <c r="F105" s="81">
        <v>27</v>
      </c>
      <c r="G105" s="82"/>
      <c r="H105" s="67"/>
      <c r="I105" s="68"/>
      <c r="J105" s="67">
        <f>H105+F105</f>
        <v>27</v>
      </c>
      <c r="K105" s="68"/>
    </row>
    <row r="106" spans="1:13" s="36" customFormat="1" ht="111.75" customHeight="1" x14ac:dyDescent="0.2">
      <c r="A106" s="31"/>
      <c r="B106" s="30" t="s">
        <v>117</v>
      </c>
      <c r="C106" s="30" t="s">
        <v>88</v>
      </c>
      <c r="D106" s="79" t="s">
        <v>118</v>
      </c>
      <c r="E106" s="80"/>
      <c r="F106" s="81">
        <v>6</v>
      </c>
      <c r="G106" s="82"/>
      <c r="H106" s="67"/>
      <c r="I106" s="68"/>
      <c r="J106" s="67">
        <f>H106+F106</f>
        <v>6</v>
      </c>
      <c r="K106" s="68"/>
    </row>
    <row r="107" spans="1:13" s="36" customFormat="1" ht="70.5" customHeight="1" x14ac:dyDescent="0.2">
      <c r="A107" s="31"/>
      <c r="B107" s="30" t="s">
        <v>119</v>
      </c>
      <c r="C107" s="30" t="s">
        <v>120</v>
      </c>
      <c r="D107" s="79" t="s">
        <v>108</v>
      </c>
      <c r="E107" s="80"/>
      <c r="F107" s="81">
        <v>6020</v>
      </c>
      <c r="G107" s="82"/>
      <c r="H107" s="67"/>
      <c r="I107" s="68"/>
      <c r="J107" s="67">
        <f>H107+F107</f>
        <v>6020</v>
      </c>
      <c r="K107" s="83"/>
    </row>
    <row r="108" spans="1:13" ht="25.5" customHeight="1" x14ac:dyDescent="0.2">
      <c r="A108" s="29">
        <v>4</v>
      </c>
      <c r="B108" s="27" t="s">
        <v>121</v>
      </c>
      <c r="C108" s="30"/>
      <c r="D108" s="58"/>
      <c r="E108" s="84"/>
      <c r="F108" s="73"/>
      <c r="G108" s="73"/>
      <c r="H108" s="73"/>
      <c r="I108" s="73"/>
      <c r="J108" s="73"/>
      <c r="K108" s="85"/>
    </row>
    <row r="109" spans="1:13" s="36" customFormat="1" ht="51" customHeight="1" x14ac:dyDescent="0.2">
      <c r="A109" s="31"/>
      <c r="B109" s="30" t="s">
        <v>122</v>
      </c>
      <c r="C109" s="30" t="s">
        <v>97</v>
      </c>
      <c r="D109" s="58" t="s">
        <v>108</v>
      </c>
      <c r="E109" s="58"/>
      <c r="F109" s="72">
        <f>ROUND(D80/F97,2)</f>
        <v>44559.199999999997</v>
      </c>
      <c r="G109" s="72"/>
      <c r="H109" s="71">
        <f>ROUND(F80/F97,2)</f>
        <v>8158.06</v>
      </c>
      <c r="I109" s="71"/>
      <c r="J109" s="72">
        <f>ROUND(F109+H109,2)</f>
        <v>52717.26</v>
      </c>
      <c r="K109" s="76"/>
      <c r="L109" s="77"/>
      <c r="M109" s="77"/>
    </row>
    <row r="110" spans="1:13" ht="36" customHeight="1" x14ac:dyDescent="0.2">
      <c r="A110" s="29"/>
      <c r="B110" s="30" t="s">
        <v>123</v>
      </c>
      <c r="C110" s="30" t="s">
        <v>103</v>
      </c>
      <c r="D110" s="58" t="s">
        <v>108</v>
      </c>
      <c r="E110" s="58"/>
      <c r="F110" s="70">
        <f>ROUND(F97/F91,0)</f>
        <v>8</v>
      </c>
      <c r="G110" s="70"/>
      <c r="H110" s="75"/>
      <c r="I110" s="75"/>
      <c r="J110" s="75">
        <f t="shared" ref="J110:J115" si="6">F110+H110</f>
        <v>8</v>
      </c>
      <c r="K110" s="78"/>
    </row>
    <row r="111" spans="1:13" ht="36" customHeight="1" x14ac:dyDescent="0.2">
      <c r="A111" s="29"/>
      <c r="B111" s="30" t="s">
        <v>124</v>
      </c>
      <c r="C111" s="30" t="s">
        <v>103</v>
      </c>
      <c r="D111" s="58" t="s">
        <v>108</v>
      </c>
      <c r="E111" s="58"/>
      <c r="F111" s="70">
        <f>ROUND(F97/F90,0)</f>
        <v>4</v>
      </c>
      <c r="G111" s="70"/>
      <c r="H111" s="75"/>
      <c r="I111" s="75"/>
      <c r="J111" s="75">
        <f t="shared" si="6"/>
        <v>4</v>
      </c>
      <c r="K111" s="75"/>
    </row>
    <row r="112" spans="1:13" s="36" customFormat="1" ht="56.25" customHeight="1" x14ac:dyDescent="0.2">
      <c r="A112" s="34"/>
      <c r="B112" s="30" t="s">
        <v>125</v>
      </c>
      <c r="C112" s="30" t="s">
        <v>97</v>
      </c>
      <c r="D112" s="58" t="s">
        <v>108</v>
      </c>
      <c r="E112" s="58"/>
      <c r="F112" s="71"/>
      <c r="G112" s="71"/>
      <c r="H112" s="72">
        <f>F71/H103</f>
        <v>3956158.5</v>
      </c>
      <c r="I112" s="72"/>
      <c r="J112" s="72">
        <f t="shared" si="6"/>
        <v>3956158.5</v>
      </c>
      <c r="K112" s="72"/>
    </row>
    <row r="113" spans="1:14" s="36" customFormat="1" ht="67.5" customHeight="1" x14ac:dyDescent="0.2">
      <c r="A113" s="40"/>
      <c r="B113" s="41" t="s">
        <v>126</v>
      </c>
      <c r="C113" s="30" t="s">
        <v>97</v>
      </c>
      <c r="D113" s="58" t="s">
        <v>108</v>
      </c>
      <c r="E113" s="58"/>
      <c r="F113" s="71">
        <v>398814.54</v>
      </c>
      <c r="G113" s="71"/>
      <c r="H113" s="71">
        <v>79878.100000000006</v>
      </c>
      <c r="I113" s="71"/>
      <c r="J113" s="72">
        <f t="shared" si="6"/>
        <v>478692.64</v>
      </c>
      <c r="K113" s="72"/>
    </row>
    <row r="114" spans="1:14" s="36" customFormat="1" ht="105.75" customHeight="1" x14ac:dyDescent="0.2">
      <c r="A114" s="34"/>
      <c r="B114" s="41" t="s">
        <v>127</v>
      </c>
      <c r="C114" s="30" t="s">
        <v>97</v>
      </c>
      <c r="D114" s="58" t="s">
        <v>108</v>
      </c>
      <c r="E114" s="58"/>
      <c r="F114" s="71">
        <v>136323.32999999999</v>
      </c>
      <c r="G114" s="71"/>
      <c r="H114" s="71"/>
      <c r="I114" s="71"/>
      <c r="J114" s="72">
        <f t="shared" si="6"/>
        <v>136323.32999999999</v>
      </c>
      <c r="K114" s="72"/>
    </row>
    <row r="115" spans="1:14" s="36" customFormat="1" ht="36" customHeight="1" x14ac:dyDescent="0.2">
      <c r="A115" s="34"/>
      <c r="B115" s="41" t="s">
        <v>128</v>
      </c>
      <c r="C115" s="30" t="s">
        <v>97</v>
      </c>
      <c r="D115" s="58" t="s">
        <v>108</v>
      </c>
      <c r="E115" s="58"/>
      <c r="F115" s="71">
        <f>500000/6</f>
        <v>83333.333333333328</v>
      </c>
      <c r="G115" s="71"/>
      <c r="H115" s="71"/>
      <c r="I115" s="71"/>
      <c r="J115" s="72">
        <f t="shared" si="6"/>
        <v>83333.333333333328</v>
      </c>
      <c r="K115" s="72"/>
    </row>
    <row r="116" spans="1:14" ht="21.75" customHeight="1" x14ac:dyDescent="0.2">
      <c r="A116" s="29">
        <v>5</v>
      </c>
      <c r="B116" s="27" t="s">
        <v>129</v>
      </c>
      <c r="C116" s="30"/>
      <c r="D116" s="58"/>
      <c r="E116" s="58"/>
      <c r="F116" s="73"/>
      <c r="G116" s="73"/>
      <c r="H116" s="74"/>
      <c r="I116" s="74"/>
      <c r="J116" s="73"/>
      <c r="K116" s="73"/>
    </row>
    <row r="117" spans="1:14" ht="34.15" customHeight="1" x14ac:dyDescent="0.2">
      <c r="A117" s="29"/>
      <c r="B117" s="30" t="s">
        <v>130</v>
      </c>
      <c r="C117" s="30" t="s">
        <v>131</v>
      </c>
      <c r="D117" s="58" t="s">
        <v>105</v>
      </c>
      <c r="E117" s="58"/>
      <c r="F117" s="69">
        <v>97</v>
      </c>
      <c r="G117" s="69"/>
      <c r="H117" s="70"/>
      <c r="I117" s="70"/>
      <c r="J117" s="69">
        <f t="shared" si="4"/>
        <v>97</v>
      </c>
      <c r="K117" s="69"/>
    </row>
    <row r="118" spans="1:14" ht="37.5" customHeight="1" x14ac:dyDescent="0.2">
      <c r="A118" s="29"/>
      <c r="B118" s="30" t="s">
        <v>132</v>
      </c>
      <c r="C118" s="30" t="s">
        <v>131</v>
      </c>
      <c r="D118" s="58" t="s">
        <v>105</v>
      </c>
      <c r="E118" s="58"/>
      <c r="F118" s="65">
        <v>58</v>
      </c>
      <c r="G118" s="66"/>
      <c r="H118" s="67"/>
      <c r="I118" s="68"/>
      <c r="J118" s="69">
        <f t="shared" si="4"/>
        <v>58</v>
      </c>
      <c r="K118" s="69"/>
    </row>
    <row r="119" spans="1:14" ht="37.5" customHeight="1" x14ac:dyDescent="0.2">
      <c r="A119" s="34"/>
      <c r="B119" s="42" t="s">
        <v>133</v>
      </c>
      <c r="C119" s="30" t="s">
        <v>131</v>
      </c>
      <c r="D119" s="58" t="s">
        <v>105</v>
      </c>
      <c r="E119" s="58"/>
      <c r="F119" s="65">
        <v>100</v>
      </c>
      <c r="G119" s="66"/>
      <c r="H119" s="67">
        <v>100</v>
      </c>
      <c r="I119" s="68"/>
      <c r="J119" s="69">
        <v>100</v>
      </c>
      <c r="K119" s="69"/>
    </row>
    <row r="120" spans="1:14" ht="41.25" customHeight="1" x14ac:dyDescent="0.2">
      <c r="A120" s="43"/>
      <c r="B120" s="30" t="s">
        <v>134</v>
      </c>
      <c r="C120" s="30" t="s">
        <v>131</v>
      </c>
      <c r="D120" s="58" t="s">
        <v>108</v>
      </c>
      <c r="E120" s="58"/>
      <c r="F120" s="69"/>
      <c r="G120" s="69"/>
      <c r="H120" s="63">
        <v>257.60000000000002</v>
      </c>
      <c r="I120" s="63"/>
      <c r="J120" s="63">
        <f t="shared" si="4"/>
        <v>257.60000000000002</v>
      </c>
      <c r="K120" s="63"/>
    </row>
    <row r="121" spans="1:14" ht="48" customHeight="1" x14ac:dyDescent="0.2">
      <c r="A121" s="29"/>
      <c r="B121" s="30" t="s">
        <v>135</v>
      </c>
      <c r="C121" s="30" t="s">
        <v>131</v>
      </c>
      <c r="D121" s="58" t="s">
        <v>105</v>
      </c>
      <c r="E121" s="58"/>
      <c r="F121" s="59">
        <v>93.6</v>
      </c>
      <c r="G121" s="60"/>
      <c r="H121" s="61"/>
      <c r="I121" s="62"/>
      <c r="J121" s="63">
        <f t="shared" si="4"/>
        <v>93.6</v>
      </c>
      <c r="K121" s="63"/>
    </row>
    <row r="122" spans="1:14" ht="22.5" customHeight="1" x14ac:dyDescent="0.25">
      <c r="A122" s="53" t="s">
        <v>136</v>
      </c>
      <c r="B122" s="53"/>
      <c r="C122" s="44"/>
      <c r="D122" s="44"/>
      <c r="E122" s="44"/>
      <c r="F122" s="44"/>
      <c r="G122" s="44"/>
      <c r="H122" s="44"/>
      <c r="I122" s="44"/>
      <c r="J122" s="44"/>
      <c r="K122" s="44"/>
      <c r="L122" s="45"/>
      <c r="M122" s="45"/>
      <c r="N122" s="45"/>
    </row>
    <row r="123" spans="1:14" ht="24.75" customHeight="1" x14ac:dyDescent="0.25">
      <c r="A123" s="46"/>
      <c r="B123" s="44"/>
      <c r="C123" s="44"/>
      <c r="D123" s="44"/>
      <c r="E123" s="47"/>
      <c r="F123" s="44"/>
      <c r="G123" s="44"/>
      <c r="H123" s="64" t="s">
        <v>137</v>
      </c>
      <c r="I123" s="64"/>
      <c r="J123" s="64"/>
      <c r="K123" s="64"/>
    </row>
    <row r="124" spans="1:14" ht="53.25" customHeight="1" x14ac:dyDescent="0.25">
      <c r="A124" s="53" t="s">
        <v>138</v>
      </c>
      <c r="B124" s="53"/>
      <c r="C124" s="44"/>
      <c r="D124" s="44"/>
      <c r="E124" s="48" t="s">
        <v>139</v>
      </c>
      <c r="F124" s="49"/>
      <c r="G124" s="49"/>
      <c r="H124" s="54" t="s">
        <v>140</v>
      </c>
      <c r="I124" s="55"/>
      <c r="J124" s="55"/>
      <c r="K124" s="55"/>
    </row>
    <row r="125" spans="1:14" s="50" customFormat="1" ht="27" customHeight="1" x14ac:dyDescent="0.25">
      <c r="A125" s="53" t="s">
        <v>141</v>
      </c>
      <c r="B125" s="53"/>
      <c r="C125" s="44"/>
      <c r="D125" s="44"/>
      <c r="E125" s="44"/>
      <c r="F125" s="44"/>
      <c r="G125" s="44"/>
      <c r="H125" s="56"/>
      <c r="I125" s="56"/>
      <c r="J125" s="56"/>
      <c r="K125" s="56"/>
    </row>
    <row r="126" spans="1:14" s="50" customFormat="1" ht="18" customHeight="1" x14ac:dyDescent="0.25">
      <c r="A126" s="46"/>
      <c r="B126" s="44"/>
      <c r="C126" s="44"/>
      <c r="D126" s="44"/>
      <c r="E126" s="47"/>
      <c r="F126" s="44"/>
      <c r="G126" s="44"/>
      <c r="H126" s="57" t="s">
        <v>142</v>
      </c>
      <c r="I126" s="57"/>
      <c r="J126" s="57"/>
      <c r="K126" s="57"/>
    </row>
    <row r="127" spans="1:14" s="50" customFormat="1" ht="48" customHeight="1" x14ac:dyDescent="0.2">
      <c r="A127" s="46" t="s">
        <v>143</v>
      </c>
      <c r="B127" s="44"/>
      <c r="C127" s="46"/>
      <c r="D127" s="44"/>
      <c r="E127" s="48" t="s">
        <v>139</v>
      </c>
      <c r="F127" s="48"/>
      <c r="G127" s="49"/>
      <c r="H127" s="54" t="s">
        <v>140</v>
      </c>
      <c r="I127" s="55"/>
      <c r="J127" s="55"/>
      <c r="K127" s="55"/>
    </row>
    <row r="128" spans="1:14" s="50" customFormat="1" ht="20.25" customHeight="1" x14ac:dyDescent="0.2">
      <c r="A128" s="51"/>
      <c r="B128" s="52" t="s">
        <v>144</v>
      </c>
      <c r="C128" s="52"/>
      <c r="D128" s="52"/>
      <c r="E128" s="51"/>
      <c r="F128" s="51"/>
      <c r="G128" s="51"/>
      <c r="H128" s="51"/>
      <c r="I128" s="51"/>
      <c r="J128" s="51"/>
      <c r="K128" s="51"/>
    </row>
    <row r="129" spans="1:11" s="50" customFormat="1" ht="20.25" customHeight="1" x14ac:dyDescent="0.2">
      <c r="A129" s="51"/>
      <c r="B129" s="51" t="s">
        <v>145</v>
      </c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1:11" s="50" customFormat="1" ht="34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</sheetData>
  <mergeCells count="295">
    <mergeCell ref="G2:K2"/>
    <mergeCell ref="G3:K3"/>
    <mergeCell ref="A4:K4"/>
    <mergeCell ref="B5:F5"/>
    <mergeCell ref="G5:K5"/>
    <mergeCell ref="B6:F6"/>
    <mergeCell ref="G6:K6"/>
    <mergeCell ref="A11:I11"/>
    <mergeCell ref="A12:K12"/>
    <mergeCell ref="A13:K13"/>
    <mergeCell ref="A14:K14"/>
    <mergeCell ref="A15:K15"/>
    <mergeCell ref="A16:K16"/>
    <mergeCell ref="B7:C7"/>
    <mergeCell ref="E7:F7"/>
    <mergeCell ref="G7:K7"/>
    <mergeCell ref="A8:K8"/>
    <mergeCell ref="A9:K9"/>
    <mergeCell ref="A10:K10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35:K35"/>
    <mergeCell ref="A36:K36"/>
    <mergeCell ref="A37:K37"/>
    <mergeCell ref="A38:K38"/>
    <mergeCell ref="A39:K39"/>
    <mergeCell ref="A40:K40"/>
    <mergeCell ref="A29:K29"/>
    <mergeCell ref="A30:K30"/>
    <mergeCell ref="A31:K31"/>
    <mergeCell ref="A32:K32"/>
    <mergeCell ref="A33:K33"/>
    <mergeCell ref="A34:K34"/>
    <mergeCell ref="B48:H48"/>
    <mergeCell ref="B49:H49"/>
    <mergeCell ref="B50:H50"/>
    <mergeCell ref="B51:H51"/>
    <mergeCell ref="A53:K53"/>
    <mergeCell ref="A55:K55"/>
    <mergeCell ref="A41:K41"/>
    <mergeCell ref="A42:K42"/>
    <mergeCell ref="A43:K43"/>
    <mergeCell ref="A44:K44"/>
    <mergeCell ref="A45:K45"/>
    <mergeCell ref="A46:K46"/>
    <mergeCell ref="A64:H64"/>
    <mergeCell ref="A65:I65"/>
    <mergeCell ref="B66:C66"/>
    <mergeCell ref="D66:E66"/>
    <mergeCell ref="F66:G66"/>
    <mergeCell ref="H66:I66"/>
    <mergeCell ref="B57:H57"/>
    <mergeCell ref="B58:H58"/>
    <mergeCell ref="B59:H59"/>
    <mergeCell ref="B60:H60"/>
    <mergeCell ref="B61:H61"/>
    <mergeCell ref="B62:H62"/>
    <mergeCell ref="B69:C69"/>
    <mergeCell ref="D69:E69"/>
    <mergeCell ref="F69:G69"/>
    <mergeCell ref="H69:I69"/>
    <mergeCell ref="B70:C70"/>
    <mergeCell ref="D70:E70"/>
    <mergeCell ref="F70:G70"/>
    <mergeCell ref="H70:I70"/>
    <mergeCell ref="B67:C67"/>
    <mergeCell ref="D67:E67"/>
    <mergeCell ref="F67:G67"/>
    <mergeCell ref="H67:I67"/>
    <mergeCell ref="B68:C68"/>
    <mergeCell ref="D68:E68"/>
    <mergeCell ref="F68:G68"/>
    <mergeCell ref="H68:I68"/>
    <mergeCell ref="O72:P72"/>
    <mergeCell ref="Q72:R72"/>
    <mergeCell ref="S72:T72"/>
    <mergeCell ref="B73:C73"/>
    <mergeCell ref="D73:E73"/>
    <mergeCell ref="F73:G73"/>
    <mergeCell ref="H73:I73"/>
    <mergeCell ref="B71:C71"/>
    <mergeCell ref="D71:E71"/>
    <mergeCell ref="F71:G71"/>
    <mergeCell ref="H71:I71"/>
    <mergeCell ref="L71:N71"/>
    <mergeCell ref="B72:C72"/>
    <mergeCell ref="D72:E72"/>
    <mergeCell ref="F72:G72"/>
    <mergeCell ref="H72:I72"/>
    <mergeCell ref="A77:I77"/>
    <mergeCell ref="P77:T77"/>
    <mergeCell ref="A78:C78"/>
    <mergeCell ref="D78:E78"/>
    <mergeCell ref="F78:G78"/>
    <mergeCell ref="H78:I78"/>
    <mergeCell ref="P78:T78"/>
    <mergeCell ref="S74:T74"/>
    <mergeCell ref="O75:P75"/>
    <mergeCell ref="Q75:R75"/>
    <mergeCell ref="S75:T75"/>
    <mergeCell ref="A76:H76"/>
    <mergeCell ref="O76:P76"/>
    <mergeCell ref="Q76:R76"/>
    <mergeCell ref="S76:T76"/>
    <mergeCell ref="A74:C74"/>
    <mergeCell ref="D74:E74"/>
    <mergeCell ref="F74:G74"/>
    <mergeCell ref="H74:I74"/>
    <mergeCell ref="O74:P74"/>
    <mergeCell ref="Q74:R74"/>
    <mergeCell ref="A81:C81"/>
    <mergeCell ref="D81:E81"/>
    <mergeCell ref="F81:G81"/>
    <mergeCell ref="H81:I81"/>
    <mergeCell ref="A82:C82"/>
    <mergeCell ref="D82:E82"/>
    <mergeCell ref="F82:G82"/>
    <mergeCell ref="H82:I82"/>
    <mergeCell ref="A79:C79"/>
    <mergeCell ref="D79:E79"/>
    <mergeCell ref="F79:G79"/>
    <mergeCell ref="H79:I79"/>
    <mergeCell ref="A80:C80"/>
    <mergeCell ref="D80:E80"/>
    <mergeCell ref="F80:G80"/>
    <mergeCell ref="H80:I80"/>
    <mergeCell ref="A84:H84"/>
    <mergeCell ref="D85:E85"/>
    <mergeCell ref="F85:G85"/>
    <mergeCell ref="H85:I85"/>
    <mergeCell ref="J85:K85"/>
    <mergeCell ref="D86:E86"/>
    <mergeCell ref="F86:G86"/>
    <mergeCell ref="H86:I86"/>
    <mergeCell ref="J86:K86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L109:M109"/>
    <mergeCell ref="D110:E110"/>
    <mergeCell ref="F110:G110"/>
    <mergeCell ref="H110:I110"/>
    <mergeCell ref="J110:K110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09:E109"/>
    <mergeCell ref="F109:G109"/>
    <mergeCell ref="H109:I109"/>
    <mergeCell ref="J109:K109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D119:E119"/>
    <mergeCell ref="F119:G119"/>
    <mergeCell ref="H119:I119"/>
    <mergeCell ref="J119:K119"/>
    <mergeCell ref="D120:E120"/>
    <mergeCell ref="F120:G120"/>
    <mergeCell ref="H120:I120"/>
    <mergeCell ref="J120:K120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B128:D128"/>
    <mergeCell ref="A124:B124"/>
    <mergeCell ref="H124:K124"/>
    <mergeCell ref="A125:B125"/>
    <mergeCell ref="H125:K125"/>
    <mergeCell ref="H126:K126"/>
    <mergeCell ref="H127:K127"/>
    <mergeCell ref="D121:E121"/>
    <mergeCell ref="F121:G121"/>
    <mergeCell ref="H121:I121"/>
    <mergeCell ref="J121:K121"/>
    <mergeCell ref="A122:B122"/>
    <mergeCell ref="H123:K123"/>
  </mergeCells>
  <pageMargins left="0.62992125984251968" right="0.23622047244094491" top="0.35433070866141736" bottom="0.15748031496062992" header="0.31496062992125984" footer="0.31496062992125984"/>
  <pageSetup paperSize="9" scale="59" fitToHeight="5" orientation="landscape" r:id="rId1"/>
  <rowBreaks count="1" manualBreakCount="1">
    <brk id="10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  </vt:lpstr>
      <vt:lpstr>'0611010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2023-08-21T06:53:46Z</dcterms:created>
  <dcterms:modified xsi:type="dcterms:W3CDTF">2023-08-21T13:42:33Z</dcterms:modified>
</cp:coreProperties>
</file>