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Жовтень\0610\Освіта паспорт\"/>
    </mc:Choice>
  </mc:AlternateContent>
  <bookViews>
    <workbookView xWindow="0" yWindow="0" windowWidth="28800" windowHeight="11835"/>
  </bookViews>
  <sheets>
    <sheet name="0611010  " sheetId="1" r:id="rId1"/>
  </sheets>
  <definedNames>
    <definedName name="_xlnm.Print_Area" localSheetId="0">'0611010  '!$A$2:$K$130</definedName>
  </definedNames>
  <calcPr calcId="152511"/>
</workbook>
</file>

<file path=xl/calcChain.xml><?xml version="1.0" encoding="utf-8"?>
<calcChain xmlns="http://schemas.openxmlformats.org/spreadsheetml/2006/main">
  <c r="J122" i="1" l="1"/>
  <c r="J121" i="1"/>
  <c r="J119" i="1"/>
  <c r="J118" i="1"/>
  <c r="F116" i="1"/>
  <c r="J116" i="1" s="1"/>
  <c r="J115" i="1"/>
  <c r="J114" i="1"/>
  <c r="F112" i="1"/>
  <c r="J112" i="1" s="1"/>
  <c r="F111" i="1"/>
  <c r="J111" i="1" s="1"/>
  <c r="J108" i="1"/>
  <c r="J107" i="1"/>
  <c r="J106" i="1"/>
  <c r="J104" i="1"/>
  <c r="J103" i="1"/>
  <c r="J102" i="1"/>
  <c r="J101" i="1"/>
  <c r="J100" i="1"/>
  <c r="F100" i="1"/>
  <c r="J99" i="1"/>
  <c r="J98" i="1"/>
  <c r="J96" i="1"/>
  <c r="J95" i="1"/>
  <c r="J94" i="1"/>
  <c r="J93" i="1"/>
  <c r="J92" i="1"/>
  <c r="J91" i="1"/>
  <c r="J90" i="1"/>
  <c r="F82" i="1"/>
  <c r="H82" i="1" s="1"/>
  <c r="F74" i="1"/>
  <c r="H74" i="1" s="1"/>
  <c r="D74" i="1"/>
  <c r="D69" i="1" s="1"/>
  <c r="F73" i="1"/>
  <c r="H73" i="1" s="1"/>
  <c r="F72" i="1"/>
  <c r="H113" i="1" s="1"/>
  <c r="J113" i="1" s="1"/>
  <c r="H71" i="1"/>
  <c r="F70" i="1"/>
  <c r="D70" i="1"/>
  <c r="H70" i="1" s="1"/>
  <c r="F69" i="1"/>
  <c r="F75" i="1" s="1"/>
  <c r="F81" i="1" s="1"/>
  <c r="D75" i="1" l="1"/>
  <c r="D81" i="1" s="1"/>
  <c r="H69" i="1"/>
  <c r="F83" i="1"/>
  <c r="H110" i="1"/>
  <c r="H72" i="1"/>
  <c r="F110" i="1" l="1"/>
  <c r="J110" i="1" s="1"/>
  <c r="D83" i="1"/>
  <c r="H81" i="1"/>
  <c r="H83" i="1" s="1"/>
  <c r="H75" i="1"/>
</calcChain>
</file>

<file path=xl/sharedStrings.xml><?xml version="1.0" encoding="utf-8"?>
<sst xmlns="http://schemas.openxmlformats.org/spreadsheetml/2006/main" count="208" uniqueCount="148">
  <si>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</si>
  <si>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</si>
  <si>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</si>
  <si>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</si>
  <si>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</si>
  <si>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</si>
  <si>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</si>
  <si>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</si>
  <si>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</si>
  <si>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</si>
  <si>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</si>
  <si>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</si>
  <si>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</si>
  <si>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659 081 703,61 гривень, у тому числі загального фонду — 556 640 456,61 гривень та спеціального фонду — 102 441 247,00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</si>
  <si>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</si>
  <si>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(із змінами і доповненнями)</t>
  </si>
  <si>
    <t>Бюджетний кодекс України від 08.07.2010 року №2456-VІ (із змінами і доповненнями)</t>
  </si>
  <si>
    <t>Закон України від 26.04.2001 "Про охорону дитинства" № 2402-III  (із змінами і доповненнями)</t>
  </si>
  <si>
    <t>Закон України  від 05.09.2017 року № 2145- VІІI “Про освіту” (із змінами і доповненнями)</t>
  </si>
  <si>
    <t>Закон України від 11.07.2001 № 2628-III "Про дошкільну освіту" (із змінами і доповненнями)</t>
  </si>
  <si>
    <t xml:space="preserve">Закон України від 03.11.2022 року № 2710 - IX  "Про Державний бюджет України на 2023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</si>
  <si>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</si>
  <si>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</si>
  <si>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</si>
  <si>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 "Про затвердження складових Програмної класифікації видатків та кредитування місцевого бюджету" (із змінами і доповненнями)</t>
  </si>
  <si>
    <t>Наказ Державної служби якості освіти України від 30. 11. 2020 року № 01-11/71 "Про затвердження Методичних рекомендацій з питань формування внутрішньої системи забезпечення якості освіти у закладах дошкільної освіти"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</si>
  <si>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</si>
  <si>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</si>
  <si>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</si>
  <si>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</si>
  <si>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охорони здоров’я України від 24.03.2016 року № 234 "Про затвердження Санітарного регламенту для дошкільних навчальних закладів"</t>
  </si>
  <si>
    <t>Постанова Кабінету Міністрів України від 28.12.2021 року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</si>
  <si>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</si>
  <si>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</si>
  <si>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10.04.2019 року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</si>
  <si>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</si>
  <si>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</si>
  <si>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</si>
  <si>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</si>
  <si>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тридцять другої сесії міської ради від 26.06.2019 року № 9 "Про затвердження Програми бюджетування за участі громадськості (Бюджет участі) міста Хмельницького на 2020-2023 роки"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</si>
  <si>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</si>
  <si>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</si>
  <si>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</si>
  <si>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</si>
  <si>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</si>
  <si>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 xml:space="preserve">Протокол від 09.03.2023 року № 52 засідання постійної комісії з питань планування, бюджету, фінансів та децентралізації 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</si>
  <si>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</si>
  <si>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02.06.2023 року № 10 "Про внесення змін до бюджету Хмельницької міської територіальної громади на 2023 рік"</t>
  </si>
  <si>
    <t xml:space="preserve">Протокол від 22.06.2023 року № 59 засідання постійної комісії з питань планування, бюджету, фінансів та децентралізації 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</si>
  <si>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</si>
  <si>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 xml:space="preserve">Протокол від 10.08.2023 року № 63 засідання постійної комісії з питань планування, бюджету, фінансів та децентралізації </t>
  </si>
  <si>
    <t>Рішення сесії Хмельницької міської ради від 15.09.2023 року № 8 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</si>
  <si>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</si>
  <si>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</si>
  <si>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</si>
  <si>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основних завдань дошкільної освіти, збереження та зміцнення фізичного і психологічного здоров’я  дітей, формування їх особистості, розвиток творчих здібностей та нахилів, забезпечення соціальної адаптації та готовності продовжувати освіту</t>
  </si>
  <si>
    <t>Надання всебічної допомоги сім’ї у розвитку, вихованні та навчанні дитини</t>
  </si>
  <si>
    <t>Забезпечення доступності дошкільної освіти в комунальних закладах освіти у межах державних вимог до змісту, рівня й обсягу дошкільної освіти та обов’язкову дошкільну освіту дітей старшого дошкільного віку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</si>
  <si>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навчальними закладами Хмельницької міської територіальної громади</t>
    </r>
  </si>
  <si>
    <t> 8.Завдання бюджетної програми:</t>
  </si>
  <si>
    <t>Завдання</t>
  </si>
  <si>
    <t>Створення належних умов для надання якісної дошкільної освіти та виховання дітей</t>
  </si>
  <si>
    <t>Створення та забезпечення здорового, безпечного, комфортного середовища для всіх учасників процесу</t>
  </si>
  <si>
    <t>Підвищення якості освітньої діяльності закладу</t>
  </si>
  <si>
    <t>Створення безбар'єрного простору та організація роботи з дітьми з особливими освітніми потребами</t>
  </si>
  <si>
    <t>Протидія та профілактика булінгу в навчальних закладах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</si>
  <si>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</si>
  <si>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</si>
  <si>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</si>
  <si>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</si>
  <si>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</si>
  <si>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</si>
  <si>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освіти</t>
  </si>
  <si>
    <t>Організація харчування в закладах освіти</t>
  </si>
  <si>
    <t>Організація роботи пунктів обігріву в закладах освіти</t>
  </si>
  <si>
    <t>Проведення капітальних ремонтів та реконструкції</t>
  </si>
  <si>
    <t>Придбання предметів та обладнання довгострокового користування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</si>
  <si>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</si>
  <si>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</si>
  <si>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</si>
  <si>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</si>
  <si>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</si>
  <si>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</si>
  <si>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</si>
  <si>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</si>
  <si>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</si>
  <si>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</si>
  <si>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</si>
  <si>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які надають дошкільну освіту</t>
  </si>
  <si>
    <t>од.</t>
  </si>
  <si>
    <t xml:space="preserve">Мережа закладів </t>
  </si>
  <si>
    <t>Кількість груп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</si>
  <si>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</si>
  <si>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</si>
  <si>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</si>
  <si>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</si>
  <si>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робітники</t>
  </si>
  <si>
    <t>Обсяг видатків на забезпечення роботи пунктів обігріву в закладах дошкільної освіти</t>
  </si>
  <si>
    <t>грн</t>
  </si>
  <si>
    <t>Рішення сесії Хмельницької міської ради від 21.12.2022 року № 12</t>
  </si>
  <si>
    <t>Обсяг кредиторської заборгованості минулих років</t>
  </si>
  <si>
    <t>звіт про заборгованості за бюджетними коштами (форма 7м)</t>
  </si>
  <si>
    <t>продукту</t>
  </si>
  <si>
    <t xml:space="preserve">Кількість дітей, що відвідують заклади, які надають дошкільну освіту </t>
  </si>
  <si>
    <t>осіб</t>
  </si>
  <si>
    <t>Кількість дітей від 1 до 4 років</t>
  </si>
  <si>
    <t>Звітність</t>
  </si>
  <si>
    <t>Кількість дітей від 4 до 6 років</t>
  </si>
  <si>
    <t>Планова кількість днів харчування вихованців</t>
  </si>
  <si>
    <t>Розрахунок</t>
  </si>
  <si>
    <t xml:space="preserve">Вартість харчування дітей </t>
  </si>
  <si>
    <t>Вартість харчування дітей в літній період</t>
  </si>
  <si>
    <t>Кількість закладів, в яких буде проведений капітальний ремонт в тому числі виготовлення ПКД</t>
  </si>
  <si>
    <t>Рішення сесії Хмельницької міської ради від 21.12.2022 року № 12, рішення сесії Хмельницької міської ради від 28.07.2023 року № 7</t>
  </si>
  <si>
    <t>Кількість закладів, в яких будуть проведені поточні ремонти в тому числі споруд (укриття, бомбосховища тощо)</t>
  </si>
  <si>
    <t>Рішення сесії від 21.12.2022 р. № 12, рішення сесії від 28.03.2023 р. № 8, протокол ПК від 22.06.2023 р. № 59, рішення сесії Хмельницької міської ради від 28.07.2023 року № 7, рішення сесії Хмельницької міської ради від 15.09.2023 року № 8</t>
  </si>
  <si>
    <t>Кількість закладів,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</si>
  <si>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>Рішення сесії від 21.12.2022 р. № 12 Рішення сесії від 28.03.2023 р. № 8  Рішення сесії від 02.06.2023 року № 10, протокол ПК від 22.06.2023 р. № 59, рішення сесії Хмельницької міської ради від 28.07.2023 року № 7, рішення сесії Хмельницької міської ради від 15.09.2023 року № 8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</si>
  <si>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</si>
  <si>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</si>
  <si>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дошкільної освіти</t>
  </si>
  <si>
    <t>л</t>
  </si>
  <si>
    <t>ефективності</t>
  </si>
  <si>
    <t>Витрати на перебування однієї дитини в закладі дошкільної освіти</t>
  </si>
  <si>
    <t>Чисельність дітей в розрахунку на одного педагогічного працівника</t>
  </si>
  <si>
    <t>Чисельність дітей в розрахунку на одну штатну одиницю</t>
  </si>
  <si>
    <t>Середні витрати на капітальний ремонт одного закладу дошкільної освіти</t>
  </si>
  <si>
    <t>Середні витрати на один заклад дошкільної освіти на виконання поточних ремонтів у тому числі споруд (укриття, бомбосховища тощо)</t>
  </si>
  <si>
    <t>Середні витрати на один заклад дошкільної освіти на виконання заходів з енергозбереження, підвищення термомодернізації будівель та з метою підготовки до проведення опалювального сезону</t>
  </si>
  <si>
    <t>Середні витрати на один пункт обігріву</t>
  </si>
  <si>
    <t>якості</t>
  </si>
  <si>
    <t>Динаміка охоплення дітей дошкільною освітою</t>
  </si>
  <si>
    <t>%</t>
  </si>
  <si>
    <t>Відсоток відвідування</t>
  </si>
  <si>
    <t>Відсоток погашення кредиторської заборгованості минулих років</t>
  </si>
  <si>
    <t>Динаміка росту власних надходжень в порівнянні з минулим роком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</si>
  <si>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</si>
  <si>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</si>
  <si>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</si>
  <si>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</si>
  <si>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</si>
  <si>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</si>
  <si>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</si>
  <si>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</si>
  <si>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</si>
  <si>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</si>
  <si>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</si>
  <si>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вересня 2023 року № 179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</si>
</sst>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₽"/>
    <numFmt numFmtId="165" formatCode="#,##0.00\ _₴"/>
    <numFmt numFmtId="166" formatCode="#,##0\ _₴"/>
    <numFmt numFmtId="167" formatCode="#,##0.0\ _₴"/>
    <numFmt numFmtId="168" formatCode="0.0"/>
  </numFmts>
  <fonts count="2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9" fillId="0" borderId="0"/>
    <xf numFmtId="0" fontId="1" fillId="0" borderId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1" fontId="12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168" fontId="18" fillId="0" borderId="0" xfId="0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2" fillId="0" borderId="2" xfId="0" applyNumberFormat="1" applyFont="1" applyFill="1" applyBorder="1" applyAlignment="1">
      <alignment horizontal="right" vertical="center" wrapText="1" shrinkToFi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4" fontId="2" fillId="0" borderId="0" xfId="0" applyNumberFormat="1" applyFont="1" applyFill="1" applyBorder="1" applyAlignment="1">
      <alignment horizontal="center" vertical="center" wrapText="1" shrinkToFi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 vertical="center" wrapText="1" shrinkToFi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4" fontId="2" fillId="0" borderId="9" xfId="0" applyNumberFormat="1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165" fontId="2" fillId="0" borderId="2" xfId="0" applyNumberFormat="1" applyFont="1" applyFill="1" applyBorder="1" applyAlignment="1">
      <alignment horizontal="center" vertical="center" wrapText="1" shrinkToFi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 shrinkToFit="1"/>
    </xf>
    <xf numFmtId="165" fontId="8" fillId="0" borderId="5" xfId="0" applyNumberFormat="1" applyFont="1" applyFill="1" applyBorder="1" applyAlignment="1">
      <alignment horizontal="center" vertical="center" wrapText="1" shrinkToFi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6" fontId="2" fillId="0" borderId="3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 wrapText="1" shrinkToFit="1"/>
    </xf>
    <xf numFmtId="166" fontId="8" fillId="0" borderId="3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 shrinkToFit="1"/>
    </xf>
    <xf numFmtId="166" fontId="2" fillId="0" borderId="3" xfId="0" applyNumberFormat="1" applyFont="1" applyFill="1" applyBorder="1" applyAlignment="1">
      <alignment horizontal="center" vertical="center" wrapText="1" shrinkToFit="1"/>
    </xf>
    <xf numFmtId="166" fontId="2" fillId="0" borderId="5" xfId="0" applyNumberFormat="1" applyFont="1" applyFill="1" applyBorder="1" applyAlignment="1">
      <alignment horizontal="center" vertical="center" wrapText="1" shrinkToFit="1"/>
    </xf>
    <xf numFmtId="166" fontId="2" fillId="0" borderId="2" xfId="0" applyNumberFormat="1" applyFont="1" applyFill="1" applyBorder="1" applyAlignment="1">
      <alignment horizontal="center" vertical="center" wrapText="1" shrinkToFit="1"/>
    </xf>
    <xf numFmtId="167" fontId="2" fillId="0" borderId="2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167" fontId="2" fillId="0" borderId="3" xfId="0" applyNumberFormat="1" applyFont="1" applyFill="1" applyBorder="1" applyAlignment="1">
      <alignment horizontal="center" vertical="center" wrapText="1" shrinkToFit="1"/>
    </xf>
    <xf numFmtId="167" fontId="2" fillId="0" borderId="5" xfId="0" applyNumberFormat="1" applyFont="1" applyFill="1" applyBorder="1" applyAlignment="1">
      <alignment horizontal="center" vertical="center" wrapText="1" shrinkToFit="1"/>
    </xf>
    <xf numFmtId="0" fontId="9" fillId="0" borderId="6" xfId="1" applyFont="1" applyFill="1" applyBorder="1" applyAlignment="1">
      <alignment horizont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131"/>
  <sheetViews>
    <sheetView tabSelected="1" view="pageBreakPreview" zoomScaleNormal="100" zoomScaleSheetLayoutView="100" workbookViewId="0">
      <selection activeCell="N113" sqref="N113"/>
    </sheetView>
  </sheetViews>
  <sheetFormatPr defaultColWidth="9.33203125" defaultRowHeight="12.75" x14ac:dyDescent="0.2"/>
  <cols>
    <col min="1" max="1" width="22.5" style="1" customWidth="1"/>
    <col min="2" max="2" width="47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22.33203125" style="1" customWidth="1"/>
    <col min="12" max="12" width="20.33203125" style="1" customWidth="1"/>
    <col min="13" max="13" width="16.33203125" style="1" customWidth="1"/>
    <col min="14" max="14" width="20.5" style="1" customWidth="1"/>
    <col min="15" max="15" width="29.1640625" style="1" customWidth="1"/>
    <col min="16" max="17" width="9.33203125" style="1"/>
    <col min="18" max="18" width="12.1640625" style="1" customWidth="1"/>
    <col min="19" max="19" width="9.33203125" style="1"/>
    <col min="20" max="20" width="19.6640625" style="1" customWidth="1"/>
    <col min="21" max="16384" width="9.33203125" style="1"/>
  </cols>
  <sheetData>
    <row r="1" spans="1:11" ht="3" customHeight="1" x14ac:dyDescent="0.2"/>
    <row r="2" spans="1:11" ht="89.25" customHeight="1" x14ac:dyDescent="0.2">
      <c r="B2" s="2"/>
      <c r="C2" s="2"/>
      <c r="D2" s="2"/>
      <c r="E2" s="2"/>
      <c r="F2" s="2"/>
      <c r="G2" s="53" t="s">
        <v>0</v>
      </c>
      <c r="H2" s="54"/>
      <c r="I2" s="54"/>
      <c r="J2" s="54"/>
      <c r="K2" s="54"/>
    </row>
    <row r="3" spans="1:11" ht="123" customHeight="1" x14ac:dyDescent="0.2">
      <c r="B3" s="2"/>
      <c r="C3" s="2"/>
      <c r="D3" s="2"/>
      <c r="E3" s="2"/>
      <c r="F3" s="2"/>
      <c r="G3" s="55" t="s">
        <v>147</v>
      </c>
      <c r="H3" s="55"/>
      <c r="I3" s="55"/>
      <c r="J3" s="55"/>
      <c r="K3" s="55"/>
    </row>
    <row r="4" spans="1:11" ht="40.5" customHeight="1" x14ac:dyDescent="0.2">
      <c r="A4" s="56" t="s">
        <v>1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ht="129" customHeight="1" x14ac:dyDescent="0.2">
      <c r="A5" s="3" t="s">
        <v>2</v>
      </c>
      <c r="B5" s="58" t="s">
        <v>3</v>
      </c>
      <c r="C5" s="58"/>
      <c r="D5" s="58"/>
      <c r="E5" s="58"/>
      <c r="F5" s="58"/>
      <c r="G5" s="59" t="s">
        <v>4</v>
      </c>
      <c r="H5" s="59"/>
      <c r="I5" s="59"/>
      <c r="J5" s="59"/>
      <c r="K5" s="59"/>
    </row>
    <row r="6" spans="1:11" ht="119.25" customHeight="1" x14ac:dyDescent="0.2">
      <c r="A6" s="4" t="s">
        <v>5</v>
      </c>
      <c r="B6" s="58" t="s">
        <v>6</v>
      </c>
      <c r="C6" s="58"/>
      <c r="D6" s="58"/>
      <c r="E6" s="58"/>
      <c r="F6" s="58"/>
      <c r="G6" s="58" t="s">
        <v>7</v>
      </c>
      <c r="H6" s="58"/>
      <c r="I6" s="58"/>
      <c r="J6" s="58"/>
      <c r="K6" s="58"/>
    </row>
    <row r="7" spans="1:11" ht="143.25" customHeight="1" x14ac:dyDescent="0.2">
      <c r="A7" s="4" t="s">
        <v>8</v>
      </c>
      <c r="B7" s="59" t="s">
        <v>9</v>
      </c>
      <c r="C7" s="58"/>
      <c r="D7" s="5" t="s">
        <v>10</v>
      </c>
      <c r="E7" s="61" t="s">
        <v>11</v>
      </c>
      <c r="F7" s="58"/>
      <c r="G7" s="59" t="s">
        <v>12</v>
      </c>
      <c r="H7" s="58"/>
      <c r="I7" s="58"/>
      <c r="J7" s="58"/>
      <c r="K7" s="58"/>
    </row>
    <row r="8" spans="1:11" ht="21.75" customHeight="1" x14ac:dyDescent="0.2">
      <c r="A8" s="62" t="s">
        <v>13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ht="16.5" customHeight="1" x14ac:dyDescent="0.2">
      <c r="A9" s="62" t="s">
        <v>14</v>
      </c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ht="22.5" customHeight="1" x14ac:dyDescent="0.2">
      <c r="A10" s="60" t="s">
        <v>15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22.5" customHeight="1" x14ac:dyDescent="0.2">
      <c r="A11" s="60" t="s">
        <v>16</v>
      </c>
      <c r="B11" s="60"/>
      <c r="C11" s="60"/>
      <c r="D11" s="60"/>
      <c r="E11" s="60"/>
      <c r="F11" s="60"/>
      <c r="G11" s="60"/>
      <c r="H11" s="60"/>
      <c r="I11" s="60"/>
      <c r="J11" s="6"/>
      <c r="K11" s="6"/>
    </row>
    <row r="12" spans="1:11" ht="18.75" customHeight="1" x14ac:dyDescent="0.2">
      <c r="A12" s="60" t="s">
        <v>17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ht="18.75" customHeight="1" x14ac:dyDescent="0.2">
      <c r="A13" s="60" t="s">
        <v>18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ht="18.75" customHeight="1" x14ac:dyDescent="0.2">
      <c r="A14" s="60" t="s">
        <v>19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ht="18.75" customHeight="1" x14ac:dyDescent="0.2">
      <c r="A15" s="60" t="s">
        <v>20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ht="18.75" customHeight="1" x14ac:dyDescent="0.2">
      <c r="A16" s="60" t="s">
        <v>21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ht="39.75" customHeight="1" x14ac:dyDescent="0.2">
      <c r="A17" s="60" t="s">
        <v>22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</row>
    <row r="18" spans="1:11" ht="32.25" customHeight="1" x14ac:dyDescent="0.2">
      <c r="A18" s="60" t="s">
        <v>23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</row>
    <row r="19" spans="1:11" ht="24" customHeight="1" x14ac:dyDescent="0.2">
      <c r="A19" s="60" t="s">
        <v>24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</row>
    <row r="20" spans="1:11" ht="39" customHeight="1" x14ac:dyDescent="0.2">
      <c r="A20" s="60" t="s">
        <v>25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</row>
    <row r="21" spans="1:11" ht="31.5" customHeight="1" x14ac:dyDescent="0.2">
      <c r="A21" s="63" t="s">
        <v>26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ht="26.25" customHeight="1" x14ac:dyDescent="0.2">
      <c r="A22" s="63" t="s">
        <v>27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1" ht="30.6" customHeight="1" x14ac:dyDescent="0.2">
      <c r="A23" s="63" t="s">
        <v>28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</row>
    <row r="24" spans="1:11" ht="43.5" customHeight="1" x14ac:dyDescent="0.2">
      <c r="A24" s="63" t="s">
        <v>29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</row>
    <row r="25" spans="1:11" ht="24.75" customHeight="1" x14ac:dyDescent="0.2">
      <c r="A25" s="63" t="s">
        <v>30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</row>
    <row r="26" spans="1:11" ht="35.25" customHeight="1" x14ac:dyDescent="0.2">
      <c r="A26" s="63" t="s">
        <v>31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11" ht="36" customHeight="1" x14ac:dyDescent="0.2">
      <c r="A27" s="60" t="s">
        <v>32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ht="23.25" customHeight="1" x14ac:dyDescent="0.2">
      <c r="A28" s="60" t="s">
        <v>33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 ht="24.75" customHeight="1" x14ac:dyDescent="0.2">
      <c r="A29" s="60" t="s">
        <v>34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1" ht="36.75" customHeight="1" x14ac:dyDescent="0.2">
      <c r="A30" s="60" t="s">
        <v>35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</row>
    <row r="31" spans="1:11" ht="36.75" customHeight="1" x14ac:dyDescent="0.2">
      <c r="A31" s="60" t="s">
        <v>36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</row>
    <row r="32" spans="1:11" ht="21.75" customHeight="1" x14ac:dyDescent="0.2">
      <c r="A32" s="63" t="s">
        <v>37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ht="44.25" customHeight="1" x14ac:dyDescent="0.2">
      <c r="A33" s="63" t="s">
        <v>38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</row>
    <row r="34" spans="1:11" ht="33.75" customHeight="1" x14ac:dyDescent="0.2">
      <c r="A34" s="60" t="s">
        <v>39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</row>
    <row r="35" spans="1:11" ht="57.75" customHeight="1" x14ac:dyDescent="0.2">
      <c r="A35" s="60" t="s">
        <v>40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</row>
    <row r="36" spans="1:11" ht="36.75" customHeight="1" x14ac:dyDescent="0.2">
      <c r="A36" s="60" t="s">
        <v>41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</row>
    <row r="37" spans="1:11" ht="21.75" customHeight="1" x14ac:dyDescent="0.2">
      <c r="A37" s="60" t="s">
        <v>42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</row>
    <row r="38" spans="1:11" ht="24" customHeight="1" x14ac:dyDescent="0.2">
      <c r="A38" s="60" t="s">
        <v>43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</row>
    <row r="39" spans="1:11" ht="18" customHeight="1" x14ac:dyDescent="0.2">
      <c r="A39" s="60" t="s">
        <v>44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</row>
    <row r="40" spans="1:11" ht="24" customHeight="1" x14ac:dyDescent="0.2">
      <c r="A40" s="60" t="s">
        <v>45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</row>
    <row r="41" spans="1:11" ht="24" customHeight="1" x14ac:dyDescent="0.2">
      <c r="A41" s="70" t="s">
        <v>46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1:11" ht="24" customHeight="1" x14ac:dyDescent="0.2">
      <c r="A42" s="70" t="s">
        <v>47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1:11" ht="24" customHeight="1" x14ac:dyDescent="0.2">
      <c r="A43" s="60" t="s">
        <v>48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</row>
    <row r="44" spans="1:11" ht="24" customHeight="1" x14ac:dyDescent="0.2">
      <c r="A44" s="70" t="s">
        <v>49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</row>
    <row r="45" spans="1:11" ht="24" customHeight="1" x14ac:dyDescent="0.2">
      <c r="A45" s="60" t="s">
        <v>50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</row>
    <row r="46" spans="1:11" ht="24" customHeight="1" x14ac:dyDescent="0.2">
      <c r="A46" s="70" t="s">
        <v>51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</row>
    <row r="47" spans="1:11" ht="23.25" customHeight="1" x14ac:dyDescent="0.2">
      <c r="A47" s="62" t="s">
        <v>52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</row>
    <row r="48" spans="1:11" ht="9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21" customHeight="1" x14ac:dyDescent="0.2">
      <c r="A49" s="7" t="s">
        <v>53</v>
      </c>
      <c r="B49" s="67" t="s">
        <v>54</v>
      </c>
      <c r="C49" s="67"/>
      <c r="D49" s="67"/>
      <c r="E49" s="67"/>
      <c r="F49" s="67"/>
      <c r="G49" s="67"/>
      <c r="H49" s="67"/>
      <c r="I49" s="8"/>
      <c r="J49" s="8"/>
      <c r="K49" s="8"/>
    </row>
    <row r="50" spans="1:11" ht="39.75" customHeight="1" x14ac:dyDescent="0.2">
      <c r="A50" s="9">
        <v>1</v>
      </c>
      <c r="B50" s="68" t="s">
        <v>55</v>
      </c>
      <c r="C50" s="69"/>
      <c r="D50" s="69"/>
      <c r="E50" s="69"/>
      <c r="F50" s="69"/>
      <c r="G50" s="69"/>
      <c r="H50" s="69"/>
      <c r="I50" s="8"/>
      <c r="J50" s="8"/>
      <c r="K50" s="8"/>
    </row>
    <row r="51" spans="1:11" ht="26.25" customHeight="1" x14ac:dyDescent="0.2">
      <c r="A51" s="9">
        <v>2</v>
      </c>
      <c r="B51" s="68" t="s">
        <v>56</v>
      </c>
      <c r="C51" s="69"/>
      <c r="D51" s="69"/>
      <c r="E51" s="69"/>
      <c r="F51" s="69"/>
      <c r="G51" s="69"/>
      <c r="H51" s="69"/>
      <c r="I51" s="8"/>
      <c r="J51" s="8"/>
      <c r="K51" s="8"/>
    </row>
    <row r="52" spans="1:11" ht="35.25" customHeight="1" x14ac:dyDescent="0.2">
      <c r="A52" s="9">
        <v>3</v>
      </c>
      <c r="B52" s="68" t="s">
        <v>57</v>
      </c>
      <c r="C52" s="69"/>
      <c r="D52" s="69"/>
      <c r="E52" s="69"/>
      <c r="F52" s="69"/>
      <c r="G52" s="69"/>
      <c r="H52" s="69"/>
      <c r="I52" s="8"/>
      <c r="J52" s="8"/>
      <c r="K52" s="8"/>
    </row>
    <row r="53" spans="1:11" ht="12" customHeight="1" x14ac:dyDescent="0.2">
      <c r="A53" s="10"/>
      <c r="B53" s="3"/>
      <c r="C53" s="3"/>
      <c r="D53" s="3"/>
      <c r="E53" s="3"/>
      <c r="F53" s="3"/>
      <c r="G53" s="3"/>
      <c r="H53" s="3"/>
      <c r="I53" s="8"/>
      <c r="J53" s="8"/>
      <c r="K53" s="8"/>
    </row>
    <row r="54" spans="1:11" ht="18" customHeight="1" x14ac:dyDescent="0.2">
      <c r="A54" s="62" t="s">
        <v>58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1:11" ht="4.5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ht="17.25" customHeight="1" x14ac:dyDescent="0.2">
      <c r="A56" s="62" t="s">
        <v>59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1:11" ht="5.2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8" customHeight="1" x14ac:dyDescent="0.2">
      <c r="A58" s="7" t="s">
        <v>53</v>
      </c>
      <c r="B58" s="67" t="s">
        <v>60</v>
      </c>
      <c r="C58" s="67"/>
      <c r="D58" s="67"/>
      <c r="E58" s="67"/>
      <c r="F58" s="67"/>
      <c r="G58" s="67"/>
      <c r="H58" s="67"/>
      <c r="I58" s="8"/>
      <c r="J58" s="8"/>
      <c r="K58" s="8"/>
    </row>
    <row r="59" spans="1:11" ht="19.5" customHeight="1" x14ac:dyDescent="0.2">
      <c r="A59" s="11">
        <v>1</v>
      </c>
      <c r="B59" s="71" t="s">
        <v>61</v>
      </c>
      <c r="C59" s="72"/>
      <c r="D59" s="72"/>
      <c r="E59" s="72"/>
      <c r="F59" s="72"/>
      <c r="G59" s="72"/>
      <c r="H59" s="73"/>
      <c r="I59" s="8"/>
      <c r="J59" s="8"/>
      <c r="K59" s="8"/>
    </row>
    <row r="60" spans="1:11" ht="21" customHeight="1" x14ac:dyDescent="0.2">
      <c r="A60" s="11">
        <v>2</v>
      </c>
      <c r="B60" s="71" t="s">
        <v>62</v>
      </c>
      <c r="C60" s="72"/>
      <c r="D60" s="72"/>
      <c r="E60" s="72"/>
      <c r="F60" s="72"/>
      <c r="G60" s="72"/>
      <c r="H60" s="73"/>
      <c r="I60" s="8"/>
      <c r="J60" s="8"/>
      <c r="K60" s="8"/>
    </row>
    <row r="61" spans="1:11" ht="19.5" customHeight="1" x14ac:dyDescent="0.2">
      <c r="A61" s="11">
        <v>3</v>
      </c>
      <c r="B61" s="71" t="s">
        <v>63</v>
      </c>
      <c r="C61" s="72"/>
      <c r="D61" s="72"/>
      <c r="E61" s="72"/>
      <c r="F61" s="72"/>
      <c r="G61" s="72"/>
      <c r="H61" s="73"/>
      <c r="I61" s="8"/>
      <c r="J61" s="8"/>
      <c r="K61" s="8"/>
    </row>
    <row r="62" spans="1:11" ht="18" customHeight="1" x14ac:dyDescent="0.2">
      <c r="A62" s="11">
        <v>4</v>
      </c>
      <c r="B62" s="71" t="s">
        <v>64</v>
      </c>
      <c r="C62" s="72"/>
      <c r="D62" s="72"/>
      <c r="E62" s="72"/>
      <c r="F62" s="72"/>
      <c r="G62" s="72"/>
      <c r="H62" s="73"/>
      <c r="I62" s="8"/>
      <c r="J62" s="8"/>
      <c r="K62" s="8"/>
    </row>
    <row r="63" spans="1:11" ht="21.75" customHeight="1" x14ac:dyDescent="0.2">
      <c r="A63" s="11">
        <v>5</v>
      </c>
      <c r="B63" s="71" t="s">
        <v>65</v>
      </c>
      <c r="C63" s="72"/>
      <c r="D63" s="72"/>
      <c r="E63" s="72"/>
      <c r="F63" s="72"/>
      <c r="G63" s="72"/>
      <c r="H63" s="73"/>
      <c r="I63" s="8"/>
      <c r="J63" s="8"/>
      <c r="K63" s="8"/>
    </row>
    <row r="64" spans="1:11" ht="9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20" ht="15.75" x14ac:dyDescent="0.2">
      <c r="A65" s="62" t="s">
        <v>66</v>
      </c>
      <c r="B65" s="62"/>
      <c r="C65" s="62"/>
      <c r="D65" s="62"/>
      <c r="E65" s="62"/>
      <c r="F65" s="62"/>
      <c r="G65" s="62"/>
      <c r="H65" s="62"/>
      <c r="I65" s="8"/>
      <c r="J65" s="8"/>
      <c r="K65" s="8"/>
    </row>
    <row r="66" spans="1:20" ht="14.25" customHeight="1" x14ac:dyDescent="0.2">
      <c r="A66" s="74" t="s">
        <v>67</v>
      </c>
      <c r="B66" s="74"/>
      <c r="C66" s="74"/>
      <c r="D66" s="74"/>
      <c r="E66" s="74"/>
      <c r="F66" s="74"/>
      <c r="G66" s="74"/>
      <c r="H66" s="74"/>
      <c r="I66" s="74"/>
      <c r="J66" s="4"/>
      <c r="K66" s="4"/>
    </row>
    <row r="67" spans="1:20" s="15" customFormat="1" ht="32.25" customHeight="1" x14ac:dyDescent="0.2">
      <c r="A67" s="12" t="s">
        <v>53</v>
      </c>
      <c r="B67" s="67" t="s">
        <v>68</v>
      </c>
      <c r="C67" s="67"/>
      <c r="D67" s="67" t="s">
        <v>69</v>
      </c>
      <c r="E67" s="67"/>
      <c r="F67" s="67" t="s">
        <v>70</v>
      </c>
      <c r="G67" s="67"/>
      <c r="H67" s="67" t="s">
        <v>71</v>
      </c>
      <c r="I67" s="67"/>
      <c r="J67" s="13"/>
      <c r="K67" s="14"/>
    </row>
    <row r="68" spans="1:20" ht="15.75" x14ac:dyDescent="0.2">
      <c r="A68" s="16">
        <v>1</v>
      </c>
      <c r="B68" s="77">
        <v>2</v>
      </c>
      <c r="C68" s="77"/>
      <c r="D68" s="77">
        <v>3</v>
      </c>
      <c r="E68" s="77"/>
      <c r="F68" s="77">
        <v>4</v>
      </c>
      <c r="G68" s="77"/>
      <c r="H68" s="77">
        <v>5</v>
      </c>
      <c r="I68" s="77"/>
      <c r="J68" s="17"/>
      <c r="K68" s="8"/>
    </row>
    <row r="69" spans="1:20" ht="34.5" customHeight="1" x14ac:dyDescent="0.2">
      <c r="A69" s="18">
        <v>1</v>
      </c>
      <c r="B69" s="69" t="s">
        <v>72</v>
      </c>
      <c r="C69" s="69"/>
      <c r="D69" s="75">
        <f>482946112-500000-D74+(8697909.56+209303)+464026+10037.05+(39691+9529853)+33128.89+(100000+877425)</f>
        <v>502322368.69999999</v>
      </c>
      <c r="E69" s="75"/>
      <c r="F69" s="76">
        <f>29994940-50853.33+4080+22000+30000+43424.31+20808+80000</f>
        <v>30144398.98</v>
      </c>
      <c r="G69" s="76"/>
      <c r="H69" s="75">
        <f>SUM(D69:G69)</f>
        <v>532466767.68000001</v>
      </c>
      <c r="I69" s="75"/>
      <c r="J69" s="19"/>
      <c r="K69" s="8"/>
      <c r="M69" s="20"/>
    </row>
    <row r="70" spans="1:20" ht="38.25" customHeight="1" x14ac:dyDescent="0.2">
      <c r="A70" s="18">
        <v>2</v>
      </c>
      <c r="B70" s="69" t="s">
        <v>73</v>
      </c>
      <c r="C70" s="69"/>
      <c r="D70" s="75">
        <f>53766100-33128.89</f>
        <v>53732971.109999999</v>
      </c>
      <c r="E70" s="75"/>
      <c r="F70" s="76">
        <f>55889060-4080-22000-22999-43424.31-20808</f>
        <v>55775748.689999998</v>
      </c>
      <c r="G70" s="76"/>
      <c r="H70" s="75">
        <f t="shared" ref="H70:H73" si="0">SUM(D70:G70)</f>
        <v>109508719.8</v>
      </c>
      <c r="I70" s="75"/>
      <c r="J70" s="19"/>
      <c r="K70" s="8"/>
      <c r="L70" s="21"/>
      <c r="M70" s="20"/>
    </row>
    <row r="71" spans="1:20" ht="36" customHeight="1" x14ac:dyDescent="0.2">
      <c r="A71" s="18">
        <v>3</v>
      </c>
      <c r="B71" s="69" t="s">
        <v>74</v>
      </c>
      <c r="C71" s="69"/>
      <c r="D71" s="75">
        <v>500000</v>
      </c>
      <c r="E71" s="75"/>
      <c r="F71" s="76">
        <v>0</v>
      </c>
      <c r="G71" s="76"/>
      <c r="H71" s="75">
        <f t="shared" si="0"/>
        <v>500000</v>
      </c>
      <c r="I71" s="75"/>
      <c r="J71" s="19"/>
      <c r="K71" s="8"/>
      <c r="L71" s="20"/>
      <c r="M71" s="20"/>
    </row>
    <row r="72" spans="1:20" ht="34.5" customHeight="1" x14ac:dyDescent="0.2">
      <c r="A72" s="18">
        <v>4</v>
      </c>
      <c r="B72" s="69" t="s">
        <v>75</v>
      </c>
      <c r="C72" s="69"/>
      <c r="D72" s="76">
        <v>0</v>
      </c>
      <c r="E72" s="76"/>
      <c r="F72" s="76">
        <f>80000+(6030000+149520-30000-149520)+1832317</f>
        <v>7912317</v>
      </c>
      <c r="G72" s="76"/>
      <c r="H72" s="75">
        <f t="shared" si="0"/>
        <v>7912317</v>
      </c>
      <c r="I72" s="75"/>
      <c r="J72" s="19"/>
      <c r="K72" s="8"/>
      <c r="L72" s="79"/>
      <c r="M72" s="79"/>
      <c r="N72" s="79"/>
      <c r="O72" s="22"/>
    </row>
    <row r="73" spans="1:20" ht="34.5" customHeight="1" x14ac:dyDescent="0.2">
      <c r="A73" s="18">
        <v>5</v>
      </c>
      <c r="B73" s="69" t="s">
        <v>76</v>
      </c>
      <c r="C73" s="69"/>
      <c r="D73" s="76">
        <v>0</v>
      </c>
      <c r="E73" s="76"/>
      <c r="F73" s="76">
        <f>7125410-41400+500000+32999-80000+800000</f>
        <v>8337009</v>
      </c>
      <c r="G73" s="76"/>
      <c r="H73" s="75">
        <f t="shared" si="0"/>
        <v>8337009</v>
      </c>
      <c r="I73" s="75"/>
      <c r="J73" s="19"/>
      <c r="K73" s="8"/>
      <c r="L73" s="23"/>
      <c r="M73" s="23"/>
      <c r="O73" s="78"/>
      <c r="P73" s="78"/>
      <c r="Q73" s="78"/>
      <c r="R73" s="78"/>
      <c r="S73" s="78"/>
      <c r="T73" s="78"/>
    </row>
    <row r="74" spans="1:20" ht="31.5" customHeight="1" x14ac:dyDescent="0.2">
      <c r="A74" s="18">
        <v>6</v>
      </c>
      <c r="B74" s="69" t="s">
        <v>77</v>
      </c>
      <c r="C74" s="69"/>
      <c r="D74" s="75">
        <f>23123.24+61993.56</f>
        <v>85116.800000000003</v>
      </c>
      <c r="E74" s="75"/>
      <c r="F74" s="76">
        <f>92253.33+179520</f>
        <v>271773.33</v>
      </c>
      <c r="G74" s="76"/>
      <c r="H74" s="75">
        <f t="shared" ref="H74" si="1">SUM(D74:G74)</f>
        <v>356890.13</v>
      </c>
      <c r="I74" s="75"/>
      <c r="J74" s="19"/>
      <c r="K74" s="8"/>
      <c r="L74" s="23"/>
      <c r="M74" s="23"/>
      <c r="O74" s="24"/>
      <c r="P74" s="24"/>
      <c r="Q74" s="24"/>
      <c r="R74" s="24"/>
      <c r="S74" s="24"/>
      <c r="T74" s="24"/>
    </row>
    <row r="75" spans="1:20" ht="21" customHeight="1" x14ac:dyDescent="0.2">
      <c r="A75" s="81" t="s">
        <v>78</v>
      </c>
      <c r="B75" s="81"/>
      <c r="C75" s="81"/>
      <c r="D75" s="75">
        <f>SUM(D69:D74)</f>
        <v>556640456.6099999</v>
      </c>
      <c r="E75" s="75"/>
      <c r="F75" s="76">
        <f>SUM(F69:F74)</f>
        <v>102441247</v>
      </c>
      <c r="G75" s="76"/>
      <c r="H75" s="82">
        <f>SUM(H69:H74)</f>
        <v>659081703.61000001</v>
      </c>
      <c r="I75" s="82"/>
      <c r="J75" s="8"/>
      <c r="K75" s="8"/>
      <c r="O75" s="78"/>
      <c r="P75" s="78"/>
      <c r="Q75" s="78"/>
      <c r="R75" s="78"/>
      <c r="S75" s="78"/>
      <c r="T75" s="78"/>
    </row>
    <row r="76" spans="1:20" ht="15.75" customHeight="1" x14ac:dyDescent="0.2">
      <c r="A76" s="8"/>
      <c r="B76" s="3"/>
      <c r="C76" s="8"/>
      <c r="D76" s="25"/>
      <c r="E76" s="25"/>
      <c r="F76" s="25"/>
      <c r="G76" s="25"/>
      <c r="H76" s="25"/>
      <c r="I76" s="25"/>
      <c r="J76" s="8"/>
      <c r="K76" s="8"/>
      <c r="O76" s="78"/>
      <c r="P76" s="78"/>
      <c r="Q76" s="78"/>
      <c r="R76" s="78"/>
      <c r="S76" s="78"/>
      <c r="T76" s="78"/>
    </row>
    <row r="77" spans="1:20" ht="15.75" x14ac:dyDescent="0.2">
      <c r="A77" s="62" t="s">
        <v>79</v>
      </c>
      <c r="B77" s="62"/>
      <c r="C77" s="62"/>
      <c r="D77" s="62"/>
      <c r="E77" s="62"/>
      <c r="F77" s="62"/>
      <c r="G77" s="62"/>
      <c r="H77" s="62"/>
      <c r="I77" s="8"/>
      <c r="J77" s="8"/>
      <c r="K77" s="8"/>
      <c r="O77" s="78"/>
      <c r="P77" s="78"/>
      <c r="Q77" s="78"/>
      <c r="R77" s="78"/>
      <c r="S77" s="78"/>
      <c r="T77" s="78"/>
    </row>
    <row r="78" spans="1:20" ht="16.5" customHeight="1" x14ac:dyDescent="0.2">
      <c r="A78" s="74" t="s">
        <v>67</v>
      </c>
      <c r="B78" s="74"/>
      <c r="C78" s="74"/>
      <c r="D78" s="74"/>
      <c r="E78" s="74"/>
      <c r="F78" s="74"/>
      <c r="G78" s="74"/>
      <c r="H78" s="74"/>
      <c r="I78" s="74"/>
      <c r="J78" s="4"/>
      <c r="K78" s="4"/>
      <c r="P78" s="80"/>
      <c r="Q78" s="80"/>
      <c r="R78" s="80"/>
      <c r="S78" s="80"/>
      <c r="T78" s="80"/>
    </row>
    <row r="79" spans="1:20" ht="31.5" customHeight="1" x14ac:dyDescent="0.2">
      <c r="A79" s="67" t="s">
        <v>80</v>
      </c>
      <c r="B79" s="67"/>
      <c r="C79" s="67"/>
      <c r="D79" s="67" t="s">
        <v>69</v>
      </c>
      <c r="E79" s="67"/>
      <c r="F79" s="67" t="s">
        <v>70</v>
      </c>
      <c r="G79" s="67"/>
      <c r="H79" s="67" t="s">
        <v>71</v>
      </c>
      <c r="I79" s="67"/>
      <c r="J79" s="8"/>
      <c r="K79" s="8"/>
      <c r="M79" s="20"/>
      <c r="P79" s="80"/>
      <c r="Q79" s="80"/>
      <c r="R79" s="80"/>
      <c r="S79" s="80"/>
      <c r="T79" s="80"/>
    </row>
    <row r="80" spans="1:20" ht="16.5" customHeight="1" x14ac:dyDescent="0.2">
      <c r="A80" s="77">
        <v>1</v>
      </c>
      <c r="B80" s="77"/>
      <c r="C80" s="77"/>
      <c r="D80" s="77">
        <v>2</v>
      </c>
      <c r="E80" s="77"/>
      <c r="F80" s="77">
        <v>3</v>
      </c>
      <c r="G80" s="77"/>
      <c r="H80" s="77">
        <v>4</v>
      </c>
      <c r="I80" s="77"/>
      <c r="J80" s="8"/>
      <c r="K80" s="8"/>
      <c r="P80" s="26"/>
      <c r="Q80" s="26"/>
      <c r="R80" s="26"/>
      <c r="S80" s="26"/>
      <c r="T80" s="26"/>
    </row>
    <row r="81" spans="1:11" ht="44.25" customHeight="1" x14ac:dyDescent="0.2">
      <c r="A81" s="71" t="s">
        <v>81</v>
      </c>
      <c r="B81" s="72"/>
      <c r="C81" s="73"/>
      <c r="D81" s="86">
        <f>D75-500000</f>
        <v>556140456.6099999</v>
      </c>
      <c r="E81" s="86"/>
      <c r="F81" s="86">
        <f>F75</f>
        <v>102441247</v>
      </c>
      <c r="G81" s="86"/>
      <c r="H81" s="86">
        <f>F81+D81</f>
        <v>658581703.6099999</v>
      </c>
      <c r="I81" s="86"/>
      <c r="J81" s="8"/>
      <c r="K81" s="8"/>
    </row>
    <row r="82" spans="1:11" ht="87" customHeight="1" x14ac:dyDescent="0.2">
      <c r="A82" s="83" t="s">
        <v>82</v>
      </c>
      <c r="B82" s="84"/>
      <c r="C82" s="85"/>
      <c r="D82" s="86">
        <v>500000</v>
      </c>
      <c r="E82" s="86"/>
      <c r="F82" s="86">
        <f>F76</f>
        <v>0</v>
      </c>
      <c r="G82" s="86"/>
      <c r="H82" s="86">
        <f>F82+D82</f>
        <v>500000</v>
      </c>
      <c r="I82" s="86"/>
      <c r="J82" s="8"/>
      <c r="K82" s="8"/>
    </row>
    <row r="83" spans="1:11" ht="26.25" customHeight="1" x14ac:dyDescent="0.2">
      <c r="A83" s="87" t="s">
        <v>78</v>
      </c>
      <c r="B83" s="88"/>
      <c r="C83" s="88"/>
      <c r="D83" s="89">
        <f>D81+D82</f>
        <v>556640456.6099999</v>
      </c>
      <c r="E83" s="89"/>
      <c r="F83" s="90">
        <f t="shared" ref="F83" si="2">F81+F82</f>
        <v>102441247</v>
      </c>
      <c r="G83" s="90"/>
      <c r="H83" s="89">
        <f t="shared" ref="H83" si="3">H81+H82</f>
        <v>659081703.6099999</v>
      </c>
      <c r="I83" s="89"/>
      <c r="J83" s="8"/>
      <c r="K83" s="8"/>
    </row>
    <row r="84" spans="1:11" ht="15.75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ht="17.25" customHeight="1" x14ac:dyDescent="0.2">
      <c r="A85" s="62" t="s">
        <v>83</v>
      </c>
      <c r="B85" s="62"/>
      <c r="C85" s="62"/>
      <c r="D85" s="62"/>
      <c r="E85" s="62"/>
      <c r="F85" s="62"/>
      <c r="G85" s="62"/>
      <c r="H85" s="62"/>
      <c r="I85" s="8"/>
      <c r="J85" s="8"/>
      <c r="K85" s="8"/>
    </row>
    <row r="86" spans="1:11" ht="49.5" customHeight="1" x14ac:dyDescent="0.2">
      <c r="A86" s="12" t="s">
        <v>53</v>
      </c>
      <c r="B86" s="12" t="s">
        <v>84</v>
      </c>
      <c r="C86" s="12" t="s">
        <v>85</v>
      </c>
      <c r="D86" s="67" t="s">
        <v>86</v>
      </c>
      <c r="E86" s="67"/>
      <c r="F86" s="67" t="s">
        <v>69</v>
      </c>
      <c r="G86" s="67"/>
      <c r="H86" s="67" t="s">
        <v>70</v>
      </c>
      <c r="I86" s="67"/>
      <c r="J86" s="67" t="s">
        <v>71</v>
      </c>
      <c r="K86" s="67"/>
    </row>
    <row r="87" spans="1:11" s="15" customFormat="1" ht="21.95" customHeight="1" x14ac:dyDescent="0.2">
      <c r="A87" s="16">
        <v>1</v>
      </c>
      <c r="B87" s="16">
        <v>2</v>
      </c>
      <c r="C87" s="16">
        <v>3</v>
      </c>
      <c r="D87" s="77">
        <v>4</v>
      </c>
      <c r="E87" s="77"/>
      <c r="F87" s="77">
        <v>5</v>
      </c>
      <c r="G87" s="77"/>
      <c r="H87" s="77">
        <v>6</v>
      </c>
      <c r="I87" s="77"/>
      <c r="J87" s="77">
        <v>7</v>
      </c>
      <c r="K87" s="91"/>
    </row>
    <row r="88" spans="1:11" ht="21.75" customHeight="1" x14ac:dyDescent="0.2">
      <c r="A88" s="18">
        <v>1</v>
      </c>
      <c r="B88" s="27" t="s">
        <v>87</v>
      </c>
      <c r="C88" s="28"/>
      <c r="D88" s="91"/>
      <c r="E88" s="91"/>
      <c r="F88" s="91"/>
      <c r="G88" s="91"/>
      <c r="H88" s="91"/>
      <c r="I88" s="91"/>
      <c r="J88" s="91"/>
      <c r="K88" s="91"/>
    </row>
    <row r="89" spans="1:11" ht="36" customHeight="1" x14ac:dyDescent="0.2">
      <c r="A89" s="29"/>
      <c r="B89" s="30" t="s">
        <v>88</v>
      </c>
      <c r="C89" s="30" t="s">
        <v>89</v>
      </c>
      <c r="D89" s="69" t="s">
        <v>90</v>
      </c>
      <c r="E89" s="69"/>
      <c r="F89" s="92">
        <v>59</v>
      </c>
      <c r="G89" s="92"/>
      <c r="H89" s="91"/>
      <c r="I89" s="91"/>
      <c r="J89" s="92">
        <v>59</v>
      </c>
      <c r="K89" s="92"/>
    </row>
    <row r="90" spans="1:11" ht="35.85" customHeight="1" x14ac:dyDescent="0.2">
      <c r="A90" s="29"/>
      <c r="B90" s="30" t="s">
        <v>91</v>
      </c>
      <c r="C90" s="30" t="s">
        <v>89</v>
      </c>
      <c r="D90" s="69" t="s">
        <v>90</v>
      </c>
      <c r="E90" s="69"/>
      <c r="F90" s="92">
        <v>460</v>
      </c>
      <c r="G90" s="92"/>
      <c r="H90" s="91"/>
      <c r="I90" s="91"/>
      <c r="J90" s="92">
        <f t="shared" ref="J90:J122" si="4">F90+H90</f>
        <v>460</v>
      </c>
      <c r="K90" s="92"/>
    </row>
    <row r="91" spans="1:11" ht="35.85" customHeight="1" x14ac:dyDescent="0.2">
      <c r="A91" s="31"/>
      <c r="B91" s="30" t="s">
        <v>92</v>
      </c>
      <c r="C91" s="30" t="s">
        <v>89</v>
      </c>
      <c r="D91" s="69" t="s">
        <v>93</v>
      </c>
      <c r="E91" s="69"/>
      <c r="F91" s="93">
        <v>2996.53</v>
      </c>
      <c r="G91" s="93"/>
      <c r="H91" s="93">
        <v>121.19</v>
      </c>
      <c r="I91" s="93"/>
      <c r="J91" s="93">
        <f t="shared" si="4"/>
        <v>3117.7200000000003</v>
      </c>
      <c r="K91" s="93"/>
    </row>
    <row r="92" spans="1:11" ht="32.25" customHeight="1" x14ac:dyDescent="0.2">
      <c r="A92" s="31"/>
      <c r="B92" s="30" t="s">
        <v>94</v>
      </c>
      <c r="C92" s="30" t="s">
        <v>89</v>
      </c>
      <c r="D92" s="69" t="s">
        <v>93</v>
      </c>
      <c r="E92" s="69"/>
      <c r="F92" s="93">
        <v>1495.29</v>
      </c>
      <c r="G92" s="93"/>
      <c r="H92" s="93">
        <v>121.19</v>
      </c>
      <c r="I92" s="93"/>
      <c r="J92" s="93">
        <f t="shared" si="4"/>
        <v>1616.48</v>
      </c>
      <c r="K92" s="93"/>
    </row>
    <row r="93" spans="1:11" ht="31.5" customHeight="1" x14ac:dyDescent="0.2">
      <c r="A93" s="31"/>
      <c r="B93" s="32" t="s">
        <v>95</v>
      </c>
      <c r="C93" s="30" t="s">
        <v>89</v>
      </c>
      <c r="D93" s="69" t="s">
        <v>93</v>
      </c>
      <c r="E93" s="69"/>
      <c r="F93" s="93">
        <v>233.25</v>
      </c>
      <c r="G93" s="93"/>
      <c r="H93" s="93"/>
      <c r="I93" s="93"/>
      <c r="J93" s="93">
        <f t="shared" si="4"/>
        <v>233.25</v>
      </c>
      <c r="K93" s="93"/>
    </row>
    <row r="94" spans="1:11" ht="35.25" customHeight="1" x14ac:dyDescent="0.2">
      <c r="A94" s="31"/>
      <c r="B94" s="30" t="s">
        <v>96</v>
      </c>
      <c r="C94" s="30" t="s">
        <v>89</v>
      </c>
      <c r="D94" s="69" t="s">
        <v>93</v>
      </c>
      <c r="E94" s="69"/>
      <c r="F94" s="93">
        <v>1267.99</v>
      </c>
      <c r="G94" s="93"/>
      <c r="H94" s="93"/>
      <c r="I94" s="93"/>
      <c r="J94" s="93">
        <f t="shared" si="4"/>
        <v>1267.99</v>
      </c>
      <c r="K94" s="93"/>
    </row>
    <row r="95" spans="1:11" ht="51.75" customHeight="1" x14ac:dyDescent="0.2">
      <c r="A95" s="31"/>
      <c r="B95" s="33" t="s">
        <v>97</v>
      </c>
      <c r="C95" s="30" t="s">
        <v>98</v>
      </c>
      <c r="D95" s="69" t="s">
        <v>99</v>
      </c>
      <c r="E95" s="69"/>
      <c r="F95" s="93">
        <v>500000</v>
      </c>
      <c r="G95" s="93"/>
      <c r="H95" s="93"/>
      <c r="I95" s="93"/>
      <c r="J95" s="93">
        <f t="shared" si="4"/>
        <v>500000</v>
      </c>
      <c r="K95" s="93"/>
    </row>
    <row r="96" spans="1:11" ht="51.75" customHeight="1" x14ac:dyDescent="0.2">
      <c r="A96" s="34"/>
      <c r="B96" s="30" t="s">
        <v>100</v>
      </c>
      <c r="C96" s="30" t="s">
        <v>98</v>
      </c>
      <c r="D96" s="69" t="s">
        <v>101</v>
      </c>
      <c r="E96" s="69"/>
      <c r="F96" s="93">
        <v>85116.800000000003</v>
      </c>
      <c r="G96" s="93"/>
      <c r="H96" s="93">
        <v>271773.33</v>
      </c>
      <c r="I96" s="93"/>
      <c r="J96" s="93">
        <f>F96+H96</f>
        <v>356890.13</v>
      </c>
      <c r="K96" s="93"/>
    </row>
    <row r="97" spans="1:13" ht="22.5" customHeight="1" x14ac:dyDescent="0.2">
      <c r="A97" s="29">
        <v>2</v>
      </c>
      <c r="B97" s="35" t="s">
        <v>102</v>
      </c>
      <c r="C97" s="30"/>
      <c r="D97" s="69"/>
      <c r="E97" s="69"/>
      <c r="F97" s="97"/>
      <c r="G97" s="97"/>
      <c r="H97" s="98"/>
      <c r="I97" s="98"/>
      <c r="J97" s="99"/>
      <c r="K97" s="100"/>
      <c r="L97" s="36"/>
    </row>
    <row r="98" spans="1:13" s="37" customFormat="1" ht="60.75" customHeight="1" x14ac:dyDescent="0.2">
      <c r="A98" s="31"/>
      <c r="B98" s="30" t="s">
        <v>103</v>
      </c>
      <c r="C98" s="30" t="s">
        <v>104</v>
      </c>
      <c r="D98" s="69" t="s">
        <v>90</v>
      </c>
      <c r="E98" s="69"/>
      <c r="F98" s="94">
        <v>12181</v>
      </c>
      <c r="G98" s="94"/>
      <c r="H98" s="94"/>
      <c r="I98" s="94"/>
      <c r="J98" s="94">
        <f t="shared" ref="J98:J101" si="5">F98+H98</f>
        <v>12181</v>
      </c>
      <c r="K98" s="94"/>
    </row>
    <row r="99" spans="1:13" ht="40.5" customHeight="1" x14ac:dyDescent="0.2">
      <c r="A99" s="29"/>
      <c r="B99" s="38" t="s">
        <v>105</v>
      </c>
      <c r="C99" s="30" t="s">
        <v>104</v>
      </c>
      <c r="D99" s="71" t="s">
        <v>106</v>
      </c>
      <c r="E99" s="73"/>
      <c r="F99" s="95">
        <v>4749</v>
      </c>
      <c r="G99" s="96"/>
      <c r="H99" s="95"/>
      <c r="I99" s="96"/>
      <c r="J99" s="95">
        <f t="shared" si="5"/>
        <v>4749</v>
      </c>
      <c r="K99" s="96"/>
    </row>
    <row r="100" spans="1:13" ht="42.75" customHeight="1" x14ac:dyDescent="0.2">
      <c r="A100" s="29"/>
      <c r="B100" s="38" t="s">
        <v>107</v>
      </c>
      <c r="C100" s="30" t="s">
        <v>104</v>
      </c>
      <c r="D100" s="71" t="s">
        <v>106</v>
      </c>
      <c r="E100" s="73"/>
      <c r="F100" s="95">
        <f>F98-F99</f>
        <v>7432</v>
      </c>
      <c r="G100" s="96"/>
      <c r="H100" s="95"/>
      <c r="I100" s="96"/>
      <c r="J100" s="95">
        <f t="shared" si="5"/>
        <v>7432</v>
      </c>
      <c r="K100" s="96"/>
    </row>
    <row r="101" spans="1:13" ht="40.5" customHeight="1" x14ac:dyDescent="0.2">
      <c r="A101" s="29"/>
      <c r="B101" s="30" t="s">
        <v>108</v>
      </c>
      <c r="C101" s="30" t="s">
        <v>89</v>
      </c>
      <c r="D101" s="71" t="s">
        <v>109</v>
      </c>
      <c r="E101" s="73"/>
      <c r="F101" s="95">
        <v>246</v>
      </c>
      <c r="G101" s="96"/>
      <c r="H101" s="105"/>
      <c r="I101" s="106"/>
      <c r="J101" s="95">
        <f t="shared" si="5"/>
        <v>246</v>
      </c>
      <c r="K101" s="96"/>
    </row>
    <row r="102" spans="1:13" ht="40.5" customHeight="1" x14ac:dyDescent="0.2">
      <c r="A102" s="29"/>
      <c r="B102" s="30" t="s">
        <v>110</v>
      </c>
      <c r="C102" s="30" t="s">
        <v>98</v>
      </c>
      <c r="D102" s="71" t="s">
        <v>109</v>
      </c>
      <c r="E102" s="73"/>
      <c r="F102" s="101">
        <v>19.600000000000001</v>
      </c>
      <c r="G102" s="102"/>
      <c r="H102" s="101">
        <v>29.4</v>
      </c>
      <c r="I102" s="102"/>
      <c r="J102" s="103">
        <f>F102+H102</f>
        <v>49</v>
      </c>
      <c r="K102" s="104"/>
    </row>
    <row r="103" spans="1:13" ht="40.5" customHeight="1" x14ac:dyDescent="0.2">
      <c r="A103" s="29"/>
      <c r="B103" s="30" t="s">
        <v>111</v>
      </c>
      <c r="C103" s="30" t="s">
        <v>98</v>
      </c>
      <c r="D103" s="71" t="s">
        <v>109</v>
      </c>
      <c r="E103" s="73"/>
      <c r="F103" s="101">
        <v>21.56</v>
      </c>
      <c r="G103" s="102"/>
      <c r="H103" s="101">
        <v>32.340000000000003</v>
      </c>
      <c r="I103" s="102"/>
      <c r="J103" s="103">
        <f>F103+H103</f>
        <v>53.900000000000006</v>
      </c>
      <c r="K103" s="104"/>
    </row>
    <row r="104" spans="1:13" s="39" customFormat="1" ht="75" customHeight="1" x14ac:dyDescent="0.2">
      <c r="A104" s="34"/>
      <c r="B104" s="30" t="s">
        <v>112</v>
      </c>
      <c r="C104" s="30" t="s">
        <v>98</v>
      </c>
      <c r="D104" s="71" t="s">
        <v>113</v>
      </c>
      <c r="E104" s="73"/>
      <c r="F104" s="103"/>
      <c r="G104" s="104"/>
      <c r="H104" s="95">
        <v>2</v>
      </c>
      <c r="I104" s="96"/>
      <c r="J104" s="95">
        <f t="shared" ref="J104" si="6">F104+H104</f>
        <v>2</v>
      </c>
      <c r="K104" s="96"/>
    </row>
    <row r="105" spans="1:13" s="37" customFormat="1" ht="116.25" customHeight="1" x14ac:dyDescent="0.2">
      <c r="A105" s="40"/>
      <c r="B105" s="30" t="s">
        <v>114</v>
      </c>
      <c r="C105" s="30" t="s">
        <v>98</v>
      </c>
      <c r="D105" s="71" t="s">
        <v>115</v>
      </c>
      <c r="E105" s="73"/>
      <c r="F105" s="107">
        <v>56</v>
      </c>
      <c r="G105" s="108"/>
      <c r="H105" s="95">
        <v>3</v>
      </c>
      <c r="I105" s="96"/>
      <c r="J105" s="95">
        <v>56</v>
      </c>
      <c r="K105" s="96"/>
    </row>
    <row r="106" spans="1:13" s="37" customFormat="1" ht="132.75" customHeight="1" x14ac:dyDescent="0.2">
      <c r="A106" s="31"/>
      <c r="B106" s="30" t="s">
        <v>116</v>
      </c>
      <c r="C106" s="30" t="s">
        <v>98</v>
      </c>
      <c r="D106" s="71" t="s">
        <v>117</v>
      </c>
      <c r="E106" s="73"/>
      <c r="F106" s="107">
        <v>32</v>
      </c>
      <c r="G106" s="108"/>
      <c r="H106" s="95"/>
      <c r="I106" s="96"/>
      <c r="J106" s="95">
        <f>H106+F106</f>
        <v>32</v>
      </c>
      <c r="K106" s="96"/>
    </row>
    <row r="107" spans="1:13" s="37" customFormat="1" ht="111.75" customHeight="1" x14ac:dyDescent="0.2">
      <c r="A107" s="31"/>
      <c r="B107" s="30" t="s">
        <v>118</v>
      </c>
      <c r="C107" s="30" t="s">
        <v>89</v>
      </c>
      <c r="D107" s="71" t="s">
        <v>119</v>
      </c>
      <c r="E107" s="73"/>
      <c r="F107" s="107">
        <v>6</v>
      </c>
      <c r="G107" s="108"/>
      <c r="H107" s="95"/>
      <c r="I107" s="96"/>
      <c r="J107" s="95">
        <f>H107+F107</f>
        <v>6</v>
      </c>
      <c r="K107" s="96"/>
    </row>
    <row r="108" spans="1:13" s="37" customFormat="1" ht="70.5" customHeight="1" x14ac:dyDescent="0.2">
      <c r="A108" s="31"/>
      <c r="B108" s="30" t="s">
        <v>120</v>
      </c>
      <c r="C108" s="30" t="s">
        <v>121</v>
      </c>
      <c r="D108" s="71" t="s">
        <v>109</v>
      </c>
      <c r="E108" s="73"/>
      <c r="F108" s="107">
        <v>6020</v>
      </c>
      <c r="G108" s="108"/>
      <c r="H108" s="95"/>
      <c r="I108" s="96"/>
      <c r="J108" s="95">
        <f>H108+F108</f>
        <v>6020</v>
      </c>
      <c r="K108" s="96"/>
    </row>
    <row r="109" spans="1:13" ht="25.5" customHeight="1" x14ac:dyDescent="0.2">
      <c r="A109" s="29">
        <v>4</v>
      </c>
      <c r="B109" s="27" t="s">
        <v>122</v>
      </c>
      <c r="C109" s="30"/>
      <c r="D109" s="69"/>
      <c r="E109" s="112"/>
      <c r="F109" s="97"/>
      <c r="G109" s="97"/>
      <c r="H109" s="97"/>
      <c r="I109" s="97"/>
      <c r="J109" s="97"/>
      <c r="K109" s="99"/>
    </row>
    <row r="110" spans="1:13" s="37" customFormat="1" ht="51" customHeight="1" x14ac:dyDescent="0.2">
      <c r="A110" s="31"/>
      <c r="B110" s="30" t="s">
        <v>123</v>
      </c>
      <c r="C110" s="30" t="s">
        <v>98</v>
      </c>
      <c r="D110" s="69" t="s">
        <v>109</v>
      </c>
      <c r="E110" s="69"/>
      <c r="F110" s="93">
        <f>ROUND(D81/F98,2)</f>
        <v>45656.39</v>
      </c>
      <c r="G110" s="93"/>
      <c r="H110" s="113">
        <f>ROUND(F81/F98,2)</f>
        <v>8409.92</v>
      </c>
      <c r="I110" s="113"/>
      <c r="J110" s="93">
        <f>ROUND(F110+H110,2)</f>
        <v>54066.31</v>
      </c>
      <c r="K110" s="114"/>
      <c r="L110" s="109"/>
      <c r="M110" s="109"/>
    </row>
    <row r="111" spans="1:13" ht="36" customHeight="1" x14ac:dyDescent="0.2">
      <c r="A111" s="29"/>
      <c r="B111" s="30" t="s">
        <v>124</v>
      </c>
      <c r="C111" s="30" t="s">
        <v>104</v>
      </c>
      <c r="D111" s="69" t="s">
        <v>109</v>
      </c>
      <c r="E111" s="69"/>
      <c r="F111" s="94">
        <f>ROUND(F98/F92,0)</f>
        <v>8</v>
      </c>
      <c r="G111" s="94"/>
      <c r="H111" s="110"/>
      <c r="I111" s="110"/>
      <c r="J111" s="110">
        <f t="shared" ref="J111:J116" si="7">F111+H111</f>
        <v>8</v>
      </c>
      <c r="K111" s="111"/>
    </row>
    <row r="112" spans="1:13" ht="36" customHeight="1" x14ac:dyDescent="0.2">
      <c r="A112" s="29"/>
      <c r="B112" s="30" t="s">
        <v>125</v>
      </c>
      <c r="C112" s="30" t="s">
        <v>104</v>
      </c>
      <c r="D112" s="69" t="s">
        <v>109</v>
      </c>
      <c r="E112" s="69"/>
      <c r="F112" s="94">
        <f>ROUND(F98/F91,0)</f>
        <v>4</v>
      </c>
      <c r="G112" s="94"/>
      <c r="H112" s="110"/>
      <c r="I112" s="110"/>
      <c r="J112" s="110">
        <f t="shared" si="7"/>
        <v>4</v>
      </c>
      <c r="K112" s="110"/>
    </row>
    <row r="113" spans="1:14" s="37" customFormat="1" ht="56.25" customHeight="1" x14ac:dyDescent="0.2">
      <c r="A113" s="34"/>
      <c r="B113" s="30" t="s">
        <v>126</v>
      </c>
      <c r="C113" s="30" t="s">
        <v>98</v>
      </c>
      <c r="D113" s="69" t="s">
        <v>109</v>
      </c>
      <c r="E113" s="69"/>
      <c r="F113" s="113"/>
      <c r="G113" s="113"/>
      <c r="H113" s="93">
        <f>F72/H104</f>
        <v>3956158.5</v>
      </c>
      <c r="I113" s="93"/>
      <c r="J113" s="93">
        <f t="shared" si="7"/>
        <v>3956158.5</v>
      </c>
      <c r="K113" s="93"/>
    </row>
    <row r="114" spans="1:14" s="37" customFormat="1" ht="67.5" customHeight="1" x14ac:dyDescent="0.2">
      <c r="A114" s="41"/>
      <c r="B114" s="42" t="s">
        <v>127</v>
      </c>
      <c r="C114" s="30" t="s">
        <v>98</v>
      </c>
      <c r="D114" s="69" t="s">
        <v>109</v>
      </c>
      <c r="E114" s="69"/>
      <c r="F114" s="113">
        <v>344147.48</v>
      </c>
      <c r="G114" s="113"/>
      <c r="H114" s="113">
        <v>79878.100000000006</v>
      </c>
      <c r="I114" s="113"/>
      <c r="J114" s="93">
        <f t="shared" si="7"/>
        <v>424025.57999999996</v>
      </c>
      <c r="K114" s="93"/>
    </row>
    <row r="115" spans="1:14" s="37" customFormat="1" ht="105.75" customHeight="1" x14ac:dyDescent="0.2">
      <c r="A115" s="34"/>
      <c r="B115" s="42" t="s">
        <v>128</v>
      </c>
      <c r="C115" s="30" t="s">
        <v>98</v>
      </c>
      <c r="D115" s="69" t="s">
        <v>109</v>
      </c>
      <c r="E115" s="69"/>
      <c r="F115" s="113">
        <v>156498.59</v>
      </c>
      <c r="G115" s="113"/>
      <c r="H115" s="113"/>
      <c r="I115" s="113"/>
      <c r="J115" s="93">
        <f t="shared" si="7"/>
        <v>156498.59</v>
      </c>
      <c r="K115" s="93"/>
    </row>
    <row r="116" spans="1:14" s="37" customFormat="1" ht="36" customHeight="1" x14ac:dyDescent="0.2">
      <c r="A116" s="34"/>
      <c r="B116" s="42" t="s">
        <v>129</v>
      </c>
      <c r="C116" s="30" t="s">
        <v>98</v>
      </c>
      <c r="D116" s="69" t="s">
        <v>109</v>
      </c>
      <c r="E116" s="69"/>
      <c r="F116" s="113">
        <f>500000/6</f>
        <v>83333.333333333328</v>
      </c>
      <c r="G116" s="113"/>
      <c r="H116" s="113"/>
      <c r="I116" s="113"/>
      <c r="J116" s="93">
        <f t="shared" si="7"/>
        <v>83333.333333333328</v>
      </c>
      <c r="K116" s="93"/>
    </row>
    <row r="117" spans="1:14" ht="21.75" customHeight="1" x14ac:dyDescent="0.2">
      <c r="A117" s="29">
        <v>5</v>
      </c>
      <c r="B117" s="27" t="s">
        <v>130</v>
      </c>
      <c r="C117" s="30"/>
      <c r="D117" s="69"/>
      <c r="E117" s="69"/>
      <c r="F117" s="97"/>
      <c r="G117" s="97"/>
      <c r="H117" s="98"/>
      <c r="I117" s="98"/>
      <c r="J117" s="97"/>
      <c r="K117" s="97"/>
    </row>
    <row r="118" spans="1:14" ht="34.15" customHeight="1" x14ac:dyDescent="0.2">
      <c r="A118" s="29"/>
      <c r="B118" s="30" t="s">
        <v>131</v>
      </c>
      <c r="C118" s="30" t="s">
        <v>132</v>
      </c>
      <c r="D118" s="69" t="s">
        <v>106</v>
      </c>
      <c r="E118" s="69"/>
      <c r="F118" s="117">
        <v>96</v>
      </c>
      <c r="G118" s="117"/>
      <c r="H118" s="94"/>
      <c r="I118" s="94"/>
      <c r="J118" s="117">
        <f t="shared" si="4"/>
        <v>96</v>
      </c>
      <c r="K118" s="117"/>
    </row>
    <row r="119" spans="1:14" ht="37.5" customHeight="1" x14ac:dyDescent="0.2">
      <c r="A119" s="29"/>
      <c r="B119" s="30" t="s">
        <v>133</v>
      </c>
      <c r="C119" s="30" t="s">
        <v>132</v>
      </c>
      <c r="D119" s="69" t="s">
        <v>106</v>
      </c>
      <c r="E119" s="69"/>
      <c r="F119" s="115">
        <v>58</v>
      </c>
      <c r="G119" s="116"/>
      <c r="H119" s="95"/>
      <c r="I119" s="96"/>
      <c r="J119" s="117">
        <f t="shared" si="4"/>
        <v>58</v>
      </c>
      <c r="K119" s="117"/>
    </row>
    <row r="120" spans="1:14" ht="37.5" customHeight="1" x14ac:dyDescent="0.2">
      <c r="A120" s="34"/>
      <c r="B120" s="43" t="s">
        <v>134</v>
      </c>
      <c r="C120" s="30" t="s">
        <v>132</v>
      </c>
      <c r="D120" s="69" t="s">
        <v>106</v>
      </c>
      <c r="E120" s="69"/>
      <c r="F120" s="115">
        <v>100</v>
      </c>
      <c r="G120" s="116"/>
      <c r="H120" s="95">
        <v>100</v>
      </c>
      <c r="I120" s="96"/>
      <c r="J120" s="117">
        <v>100</v>
      </c>
      <c r="K120" s="117"/>
    </row>
    <row r="121" spans="1:14" ht="41.25" customHeight="1" x14ac:dyDescent="0.2">
      <c r="A121" s="44"/>
      <c r="B121" s="30" t="s">
        <v>135</v>
      </c>
      <c r="C121" s="30" t="s">
        <v>132</v>
      </c>
      <c r="D121" s="69" t="s">
        <v>109</v>
      </c>
      <c r="E121" s="69"/>
      <c r="F121" s="117"/>
      <c r="G121" s="117"/>
      <c r="H121" s="118">
        <v>247.6</v>
      </c>
      <c r="I121" s="118"/>
      <c r="J121" s="118">
        <f t="shared" si="4"/>
        <v>247.6</v>
      </c>
      <c r="K121" s="118"/>
    </row>
    <row r="122" spans="1:14" ht="48" customHeight="1" x14ac:dyDescent="0.2">
      <c r="A122" s="29"/>
      <c r="B122" s="30" t="s">
        <v>136</v>
      </c>
      <c r="C122" s="30" t="s">
        <v>132</v>
      </c>
      <c r="D122" s="69" t="s">
        <v>106</v>
      </c>
      <c r="E122" s="69"/>
      <c r="F122" s="125">
        <v>93.5</v>
      </c>
      <c r="G122" s="126"/>
      <c r="H122" s="105"/>
      <c r="I122" s="106"/>
      <c r="J122" s="118">
        <f t="shared" si="4"/>
        <v>93.5</v>
      </c>
      <c r="K122" s="118"/>
    </row>
    <row r="123" spans="1:14" ht="22.5" customHeight="1" x14ac:dyDescent="0.25">
      <c r="A123" s="120" t="s">
        <v>137</v>
      </c>
      <c r="B123" s="120"/>
      <c r="C123" s="45"/>
      <c r="D123" s="45"/>
      <c r="E123" s="45"/>
      <c r="F123" s="45"/>
      <c r="G123" s="45"/>
      <c r="H123" s="45"/>
      <c r="I123" s="45"/>
      <c r="J123" s="45"/>
      <c r="K123" s="45"/>
      <c r="L123" s="46"/>
      <c r="M123" s="46"/>
      <c r="N123" s="46"/>
    </row>
    <row r="124" spans="1:14" ht="24.75" customHeight="1" x14ac:dyDescent="0.25">
      <c r="A124" s="47"/>
      <c r="B124" s="45"/>
      <c r="C124" s="45"/>
      <c r="D124" s="45"/>
      <c r="E124" s="48"/>
      <c r="F124" s="45"/>
      <c r="G124" s="45"/>
      <c r="H124" s="127" t="s">
        <v>138</v>
      </c>
      <c r="I124" s="127"/>
      <c r="J124" s="127"/>
      <c r="K124" s="127"/>
    </row>
    <row r="125" spans="1:14" ht="53.25" customHeight="1" x14ac:dyDescent="0.25">
      <c r="A125" s="120" t="s">
        <v>139</v>
      </c>
      <c r="B125" s="120"/>
      <c r="C125" s="45"/>
      <c r="D125" s="45"/>
      <c r="E125" s="49" t="s">
        <v>140</v>
      </c>
      <c r="F125" s="50"/>
      <c r="G125" s="50"/>
      <c r="H125" s="121" t="s">
        <v>141</v>
      </c>
      <c r="I125" s="122"/>
      <c r="J125" s="122"/>
      <c r="K125" s="122"/>
    </row>
    <row r="126" spans="1:14" s="51" customFormat="1" ht="27" customHeight="1" x14ac:dyDescent="0.25">
      <c r="A126" s="120" t="s">
        <v>142</v>
      </c>
      <c r="B126" s="120"/>
      <c r="C126" s="45"/>
      <c r="D126" s="45"/>
      <c r="E126" s="45"/>
      <c r="F126" s="45"/>
      <c r="G126" s="45"/>
      <c r="H126" s="123"/>
      <c r="I126" s="123"/>
      <c r="J126" s="123"/>
      <c r="K126" s="123"/>
    </row>
    <row r="127" spans="1:14" s="51" customFormat="1" ht="18" customHeight="1" x14ac:dyDescent="0.25">
      <c r="A127" s="47"/>
      <c r="B127" s="45"/>
      <c r="C127" s="45"/>
      <c r="D127" s="45"/>
      <c r="E127" s="48"/>
      <c r="F127" s="45"/>
      <c r="G127" s="45"/>
      <c r="H127" s="124" t="s">
        <v>143</v>
      </c>
      <c r="I127" s="124"/>
      <c r="J127" s="124"/>
      <c r="K127" s="124"/>
    </row>
    <row r="128" spans="1:14" s="51" customFormat="1" ht="48" customHeight="1" x14ac:dyDescent="0.2">
      <c r="A128" s="47" t="s">
        <v>144</v>
      </c>
      <c r="B128" s="45"/>
      <c r="C128" s="47"/>
      <c r="D128" s="45"/>
      <c r="E128" s="49" t="s">
        <v>140</v>
      </c>
      <c r="F128" s="49"/>
      <c r="G128" s="50"/>
      <c r="H128" s="121" t="s">
        <v>141</v>
      </c>
      <c r="I128" s="122"/>
      <c r="J128" s="122"/>
      <c r="K128" s="122"/>
    </row>
    <row r="129" spans="1:11" s="51" customFormat="1" ht="20.25" customHeight="1" x14ac:dyDescent="0.2">
      <c r="A129" s="52"/>
      <c r="B129" s="119" t="s">
        <v>145</v>
      </c>
      <c r="C129" s="119"/>
      <c r="D129" s="119"/>
      <c r="E129" s="52"/>
      <c r="F129" s="52"/>
      <c r="G129" s="52"/>
      <c r="H129" s="52"/>
      <c r="I129" s="52"/>
      <c r="J129" s="52"/>
      <c r="K129" s="52"/>
    </row>
    <row r="130" spans="1:11" s="51" customFormat="1" ht="20.25" customHeight="1" x14ac:dyDescent="0.2">
      <c r="A130" s="52"/>
      <c r="B130" s="52" t="s">
        <v>146</v>
      </c>
      <c r="C130" s="52"/>
      <c r="D130" s="52"/>
      <c r="E130" s="52"/>
      <c r="F130" s="52"/>
      <c r="G130" s="52"/>
      <c r="H130" s="52"/>
      <c r="I130" s="52"/>
      <c r="J130" s="52"/>
      <c r="K130" s="52"/>
    </row>
    <row r="131" spans="1:11" s="51" customFormat="1" ht="34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</sheetData>
  <mergeCells count="296">
    <mergeCell ref="B129:D129"/>
    <mergeCell ref="A125:B125"/>
    <mergeCell ref="H125:K125"/>
    <mergeCell ref="A126:B126"/>
    <mergeCell ref="H126:K126"/>
    <mergeCell ref="H127:K127"/>
    <mergeCell ref="H128:K128"/>
    <mergeCell ref="D122:E122"/>
    <mergeCell ref="F122:G122"/>
    <mergeCell ref="H122:I122"/>
    <mergeCell ref="J122:K122"/>
    <mergeCell ref="A123:B123"/>
    <mergeCell ref="H124:K124"/>
    <mergeCell ref="D120:E120"/>
    <mergeCell ref="F120:G120"/>
    <mergeCell ref="H120:I120"/>
    <mergeCell ref="J120:K120"/>
    <mergeCell ref="D121:E121"/>
    <mergeCell ref="F121:G121"/>
    <mergeCell ref="H121:I121"/>
    <mergeCell ref="J121:K121"/>
    <mergeCell ref="D118:E118"/>
    <mergeCell ref="F118:G118"/>
    <mergeCell ref="H118:I118"/>
    <mergeCell ref="J118:K118"/>
    <mergeCell ref="D119:E119"/>
    <mergeCell ref="F119:G119"/>
    <mergeCell ref="H119:I119"/>
    <mergeCell ref="J119:K119"/>
    <mergeCell ref="D116:E116"/>
    <mergeCell ref="F116:G116"/>
    <mergeCell ref="H116:I116"/>
    <mergeCell ref="J116:K116"/>
    <mergeCell ref="D117:E117"/>
    <mergeCell ref="F117:G117"/>
    <mergeCell ref="H117:I117"/>
    <mergeCell ref="J117:K117"/>
    <mergeCell ref="D114:E114"/>
    <mergeCell ref="F114:G114"/>
    <mergeCell ref="H114:I114"/>
    <mergeCell ref="J114:K114"/>
    <mergeCell ref="D115:E115"/>
    <mergeCell ref="F115:G115"/>
    <mergeCell ref="H115:I115"/>
    <mergeCell ref="J115:K115"/>
    <mergeCell ref="D112:E112"/>
    <mergeCell ref="F112:G112"/>
    <mergeCell ref="H112:I112"/>
    <mergeCell ref="J112:K112"/>
    <mergeCell ref="D113:E113"/>
    <mergeCell ref="F113:G113"/>
    <mergeCell ref="H113:I113"/>
    <mergeCell ref="J113:K113"/>
    <mergeCell ref="D110:E110"/>
    <mergeCell ref="F110:G110"/>
    <mergeCell ref="H110:I110"/>
    <mergeCell ref="J110:K110"/>
    <mergeCell ref="L110:M110"/>
    <mergeCell ref="D111:E111"/>
    <mergeCell ref="F111:G111"/>
    <mergeCell ref="H111:I111"/>
    <mergeCell ref="J111:K111"/>
    <mergeCell ref="D108:E108"/>
    <mergeCell ref="F108:G108"/>
    <mergeCell ref="H108:I108"/>
    <mergeCell ref="J108:K108"/>
    <mergeCell ref="D109:E109"/>
    <mergeCell ref="F109:G109"/>
    <mergeCell ref="H109:I109"/>
    <mergeCell ref="J109:K109"/>
    <mergeCell ref="D106:E106"/>
    <mergeCell ref="F106:G106"/>
    <mergeCell ref="H106:I106"/>
    <mergeCell ref="J106:K106"/>
    <mergeCell ref="D107:E107"/>
    <mergeCell ref="F107:G107"/>
    <mergeCell ref="H107:I107"/>
    <mergeCell ref="J107:K107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98:E98"/>
    <mergeCell ref="F98:G98"/>
    <mergeCell ref="H98:I98"/>
    <mergeCell ref="J98:K98"/>
    <mergeCell ref="D99:E99"/>
    <mergeCell ref="F99:G99"/>
    <mergeCell ref="H99:I99"/>
    <mergeCell ref="J99:K99"/>
    <mergeCell ref="D96:E96"/>
    <mergeCell ref="F96:G96"/>
    <mergeCell ref="H96:I96"/>
    <mergeCell ref="J96:K96"/>
    <mergeCell ref="D97:E97"/>
    <mergeCell ref="F97:G97"/>
    <mergeCell ref="H97:I97"/>
    <mergeCell ref="J97:K97"/>
    <mergeCell ref="D94:E94"/>
    <mergeCell ref="F94:G94"/>
    <mergeCell ref="H94:I94"/>
    <mergeCell ref="J94:K94"/>
    <mergeCell ref="D95:E95"/>
    <mergeCell ref="F95:G95"/>
    <mergeCell ref="H95:I95"/>
    <mergeCell ref="J95:K95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A85:H85"/>
    <mergeCell ref="D86:E86"/>
    <mergeCell ref="F86:G86"/>
    <mergeCell ref="H86:I86"/>
    <mergeCell ref="J86:K86"/>
    <mergeCell ref="D87:E87"/>
    <mergeCell ref="F87:G87"/>
    <mergeCell ref="H87:I87"/>
    <mergeCell ref="J87:K87"/>
    <mergeCell ref="A82:C82"/>
    <mergeCell ref="D82:E82"/>
    <mergeCell ref="F82:G82"/>
    <mergeCell ref="H82:I82"/>
    <mergeCell ref="A83:C83"/>
    <mergeCell ref="D83:E83"/>
    <mergeCell ref="F83:G83"/>
    <mergeCell ref="H83:I83"/>
    <mergeCell ref="A80:C80"/>
    <mergeCell ref="D80:E80"/>
    <mergeCell ref="F80:G80"/>
    <mergeCell ref="H80:I80"/>
    <mergeCell ref="A81:C81"/>
    <mergeCell ref="D81:E81"/>
    <mergeCell ref="F81:G81"/>
    <mergeCell ref="H81:I81"/>
    <mergeCell ref="A78:I78"/>
    <mergeCell ref="P78:T78"/>
    <mergeCell ref="A79:C79"/>
    <mergeCell ref="D79:E79"/>
    <mergeCell ref="F79:G79"/>
    <mergeCell ref="H79:I79"/>
    <mergeCell ref="P79:T79"/>
    <mergeCell ref="S75:T75"/>
    <mergeCell ref="O76:P76"/>
    <mergeCell ref="Q76:R76"/>
    <mergeCell ref="S76:T76"/>
    <mergeCell ref="A77:H77"/>
    <mergeCell ref="O77:P77"/>
    <mergeCell ref="Q77:R77"/>
    <mergeCell ref="S77:T77"/>
    <mergeCell ref="A75:C75"/>
    <mergeCell ref="D75:E75"/>
    <mergeCell ref="F75:G75"/>
    <mergeCell ref="H75:I75"/>
    <mergeCell ref="O75:P75"/>
    <mergeCell ref="Q75:R75"/>
    <mergeCell ref="O73:P73"/>
    <mergeCell ref="Q73:R73"/>
    <mergeCell ref="S73:T73"/>
    <mergeCell ref="B74:C74"/>
    <mergeCell ref="D74:E74"/>
    <mergeCell ref="F74:G74"/>
    <mergeCell ref="H74:I74"/>
    <mergeCell ref="B72:C72"/>
    <mergeCell ref="D72:E72"/>
    <mergeCell ref="F72:G72"/>
    <mergeCell ref="H72:I72"/>
    <mergeCell ref="L72:N72"/>
    <mergeCell ref="B73:C73"/>
    <mergeCell ref="D73:E73"/>
    <mergeCell ref="F73:G73"/>
    <mergeCell ref="H73:I73"/>
    <mergeCell ref="B70:C70"/>
    <mergeCell ref="D70:E70"/>
    <mergeCell ref="F70:G70"/>
    <mergeCell ref="H70:I70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B63:H63"/>
    <mergeCell ref="A65:H65"/>
    <mergeCell ref="A66:I66"/>
    <mergeCell ref="B67:C67"/>
    <mergeCell ref="D67:E67"/>
    <mergeCell ref="F67:G67"/>
    <mergeCell ref="H67:I67"/>
    <mergeCell ref="A56:K56"/>
    <mergeCell ref="B58:H58"/>
    <mergeCell ref="B59:H59"/>
    <mergeCell ref="B60:H60"/>
    <mergeCell ref="B61:H61"/>
    <mergeCell ref="B62:H62"/>
    <mergeCell ref="A47:K47"/>
    <mergeCell ref="B49:H49"/>
    <mergeCell ref="B50:H50"/>
    <mergeCell ref="B51:H51"/>
    <mergeCell ref="B52:H52"/>
    <mergeCell ref="A54:K54"/>
    <mergeCell ref="A41:K41"/>
    <mergeCell ref="A42:K42"/>
    <mergeCell ref="A43:K43"/>
    <mergeCell ref="A44:K44"/>
    <mergeCell ref="A45:K45"/>
    <mergeCell ref="A46:K46"/>
    <mergeCell ref="A35:K35"/>
    <mergeCell ref="A36:K36"/>
    <mergeCell ref="A37:K37"/>
    <mergeCell ref="A38:K38"/>
    <mergeCell ref="A39:K39"/>
    <mergeCell ref="A40:K40"/>
    <mergeCell ref="A29:K29"/>
    <mergeCell ref="A30:K30"/>
    <mergeCell ref="A31:K31"/>
    <mergeCell ref="A32:K32"/>
    <mergeCell ref="A33:K33"/>
    <mergeCell ref="A34:K34"/>
    <mergeCell ref="A23:K23"/>
    <mergeCell ref="A24:K24"/>
    <mergeCell ref="A25:K25"/>
    <mergeCell ref="A26:K26"/>
    <mergeCell ref="A27:K27"/>
    <mergeCell ref="A28:K28"/>
    <mergeCell ref="A17:K17"/>
    <mergeCell ref="A18:K18"/>
    <mergeCell ref="A19:K19"/>
    <mergeCell ref="A20:K20"/>
    <mergeCell ref="A21:K21"/>
    <mergeCell ref="A22:K22"/>
    <mergeCell ref="A13:K13"/>
    <mergeCell ref="A14:K14"/>
    <mergeCell ref="A15:K15"/>
    <mergeCell ref="A16:K16"/>
    <mergeCell ref="B7:C7"/>
    <mergeCell ref="E7:F7"/>
    <mergeCell ref="G7:K7"/>
    <mergeCell ref="A8:K8"/>
    <mergeCell ref="A9:K9"/>
    <mergeCell ref="A10:K10"/>
    <mergeCell ref="G2:K2"/>
    <mergeCell ref="G3:K3"/>
    <mergeCell ref="A4:K4"/>
    <mergeCell ref="B5:F5"/>
    <mergeCell ref="G5:K5"/>
    <mergeCell ref="B6:F6"/>
    <mergeCell ref="G6:K6"/>
    <mergeCell ref="A11:I11"/>
    <mergeCell ref="A12:K12"/>
  </mergeCells>
  <pageMargins left="0.62992125984251968" right="0.23622047244094491" top="0.35433070866141736" bottom="0.15748031496062992" header="0.31496062992125984" footer="0.31496062992125984"/>
  <pageSetup paperSize="9" scale="57" fitToHeight="5" orientation="landscape" r:id="rId1"/>
  <rowBreaks count="1" manualBreakCount="1">
    <brk id="10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0611010  </vt:lpstr>
      <vt:lpstr>'0611010 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2023-10-05T14:07:08Z</dcterms:created>
  <dcterms:modified xsi:type="dcterms:W3CDTF">2023-10-17T09:58:01Z</dcterms:modified>
</cp:coreProperties>
</file>