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Квітень\2404\Освіта паспорти\"/>
    </mc:Choice>
  </mc:AlternateContent>
  <bookViews>
    <workbookView xWindow="0" yWindow="0" windowWidth="28800" windowHeight="12435"/>
  </bookViews>
  <sheets>
    <sheet name="0611021" sheetId="1" r:id="rId1"/>
  </sheets>
  <definedNames>
    <definedName name="_xlnm.Print_Area" localSheetId="0">'0611021'!$A$1:$L$117</definedName>
  </definedNames>
  <calcPr calcId="152511"/>
</workbook>
</file>

<file path=xl/calcChain.xml><?xml version="1.0" encoding="utf-8"?>
<calcChain xmlns="http://schemas.openxmlformats.org/spreadsheetml/2006/main">
  <c r="P110" i="1" l="1"/>
  <c r="P111" i="1" s="1"/>
  <c r="J109" i="1"/>
  <c r="J108" i="1"/>
  <c r="J106" i="1"/>
  <c r="J105" i="1"/>
  <c r="J104" i="1"/>
  <c r="F102" i="1"/>
  <c r="J102" i="1" s="1"/>
  <c r="F101" i="1"/>
  <c r="J101" i="1" s="1"/>
  <c r="F100" i="1"/>
  <c r="J100" i="1" s="1"/>
  <c r="H98" i="1"/>
  <c r="J98" i="1" s="1"/>
  <c r="F97" i="1"/>
  <c r="J97" i="1" s="1"/>
  <c r="J96" i="1"/>
  <c r="J93" i="1"/>
  <c r="J92" i="1"/>
  <c r="J91" i="1"/>
  <c r="J90" i="1"/>
  <c r="J89" i="1"/>
  <c r="J88" i="1"/>
  <c r="J87" i="1"/>
  <c r="J86" i="1"/>
  <c r="J85" i="1"/>
  <c r="F83" i="1"/>
  <c r="J82" i="1"/>
  <c r="J81" i="1"/>
  <c r="J80" i="1"/>
  <c r="J79" i="1"/>
  <c r="J78" i="1"/>
  <c r="J77" i="1"/>
  <c r="J76" i="1"/>
  <c r="H69" i="1"/>
  <c r="F61" i="1"/>
  <c r="H83" i="1" s="1"/>
  <c r="D61" i="1"/>
  <c r="F60" i="1"/>
  <c r="H60" i="1" s="1"/>
  <c r="H59" i="1"/>
  <c r="F59" i="1"/>
  <c r="H99" i="1" s="1"/>
  <c r="J99" i="1" s="1"/>
  <c r="H58" i="1"/>
  <c r="H57" i="1"/>
  <c r="H56" i="1"/>
  <c r="F55" i="1"/>
  <c r="D55" i="1"/>
  <c r="H55" i="1" s="1"/>
  <c r="D62" i="1" l="1"/>
  <c r="D68" i="1" s="1"/>
  <c r="D70" i="1" s="1"/>
  <c r="H61" i="1"/>
  <c r="H62" i="1" s="1"/>
  <c r="F62" i="1"/>
  <c r="F68" i="1" s="1"/>
  <c r="J83" i="1"/>
  <c r="H95" i="1"/>
  <c r="H68" i="1"/>
  <c r="H70" i="1" s="1"/>
  <c r="F70" i="1"/>
  <c r="F95" i="1" l="1"/>
  <c r="J95" i="1" s="1"/>
</calcChain>
</file>

<file path=xl/sharedStrings.xml><?xml version="1.0" encoding="utf-8"?>
<sst xmlns="http://schemas.openxmlformats.org/spreadsheetml/2006/main" count="197" uniqueCount="137">
  <si>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</si>
  <si>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</si>
  <si>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</si>
  <si>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</si>
  <si>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</si>
  <si>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</si>
  <si>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</si>
  <si>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</si>
  <si>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</si>
  <si>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</si>
  <si>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</si>
  <si>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</si>
  <si>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</si>
  <si>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- 596 499 578,04 гривень, у тому числі загального фонду — 503 666 631,34 гривень та спеціального фонду — 92 832 946,70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</si>
  <si>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</si>
  <si>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</si>
  <si>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</si>
  <si>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№ 2402-III  "Про охорону дитинства"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</si>
  <si>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</si>
  <si>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 16.01.2020 року № 463-IX  “Про загальну середню освіту” (із змінами і доповненнями)</t>
  </si>
  <si>
    <t xml:space="preserve">Закон України від 03.11.2022 року № 2710 - IX  "Про Державний бюджет України на 2023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</si>
  <si>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</si>
  <si>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</si>
  <si>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</si>
  <si>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</si>
  <si>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 від 30.11.2020 року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</si>
  <si>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від 26.09.2005 року № 557 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</si>
  <si>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</si>
  <si>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</si>
  <si>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</si>
  <si>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30.08.2002 року №1298 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</si>
  <si>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</si>
  <si>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 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</si>
  <si>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</si>
  <si>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</si>
  <si>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</si>
  <si>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04.03.2015 року № 14 "Про встановлення розміру батьківської плати за харчування дітей в дошкільних навчальних закладах м. Хмельницького" (із змінами і доповненнями)</t>
  </si>
  <si>
    <t>Рішення тридцять другої сесії міської ради від 26.06.2019 року № 9 "Про затвердження Програми бюджетування за участі громадськості (Бюджет участі) міста Хмельницького на 2020-2023 роки"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</si>
  <si>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</si>
  <si>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</si>
  <si>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</si>
  <si>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 xml:space="preserve"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</si>
  <si>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</si>
  <si>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 xml:space="preserve">Протокол від 09.03.2023 року № 52 засідання постійної комісії з питань планування, бюджету, фінансів та децентралізації </t>
  </si>
  <si>
    <t xml:space="preserve">Протокол від 27.03.2023 року № 53 засідання постійної комісії з питань планування, бюджету, фінансів та децентралізації 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</si>
  <si>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</si>
  <si>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</si>
  <si>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</si>
  <si>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</si>
  <si>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</si>
  <si>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</si>
  <si>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</si>
  <si>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</si>
  <si>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</si>
  <si>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</si>
  <si>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</si>
  <si>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</si>
  <si>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</si>
  <si>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</si>
  <si>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</si>
  <si>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</si>
  <si>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</si>
  <si>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Організація роботи пунктів обігріву в закладах загальної середньої освіти</t>
  </si>
  <si>
    <t xml:space="preserve">Проведення капітальних ремонтів </t>
  </si>
  <si>
    <t>Реконструкція та реставрація, будівництво</t>
  </si>
  <si>
    <t>Придбання предметів та обладнання довгострокового користування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</si>
  <si>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</si>
  <si>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</si>
  <si>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</si>
  <si>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</si>
  <si>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</si>
  <si>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</si>
  <si>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</si>
  <si>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</si>
  <si>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</si>
  <si>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</si>
  <si>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</si>
  <si>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</si>
  <si>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</si>
  <si>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</si>
  <si>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</si>
  <si>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</si>
  <si>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</si>
  <si>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</si>
  <si>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</si>
  <si>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</si>
  <si>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видатків на забезпечення роботи пунктів обігріву в закладах загальної середньої освіти</t>
  </si>
  <si>
    <t>грн</t>
  </si>
  <si>
    <t>Розрахунок</t>
  </si>
  <si>
    <t>обсяг кредиторської заборгованості минулих років</t>
  </si>
  <si>
    <t>звіт про заборгованості за бюджетними коштами (форма 7м)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</si>
  <si>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</si>
  <si>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</si>
  <si>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</si>
  <si>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</si>
  <si>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</si>
  <si>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Вартість харчування учня 1- 4 класів</t>
  </si>
  <si>
    <t>Кількість закладів, в яких буде проведений капітальний ремонт в тому числі виготовлення ПКД</t>
  </si>
  <si>
    <t>Рішення сесії Хмельницької міської ради від 21.12.2022 року № 12, Рішення сесії Хмельницької міської ради від 28.03.2023 року № 8</t>
  </si>
  <si>
    <t>Кількість закладів, в яких буде проведена реконструкція</t>
  </si>
  <si>
    <t>Рішення сесії Хмельницької міської ради від 28.03.2023 року № 8</t>
  </si>
  <si>
    <t>Кількість закладів, в яких будуть проведені поточні ремонти в тому числі споруд (укриття, бомбосховища тощо)</t>
  </si>
  <si>
    <t>Рішення сесії від 21.12.2022 р. № 12, рішення сесії від 28.03.2023 р. № 8</t>
  </si>
  <si>
    <t>Кількість закладів, в яких буде впроваджено заходи з енергозбереження, підвищення термомодернізації будівель та з метою підготовки до проведення опалювального сезону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</si>
  <si>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</si>
  <si>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</si>
  <si>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загальної середньої освіти</t>
  </si>
  <si>
    <t>л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</si>
  <si>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</si>
  <si>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</si>
  <si>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</si>
  <si>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</si>
  <si>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проведення капітального ремонту одного навчального закладу загальної середньої освіти в тому числі виготовлення ПКД</t>
  </si>
  <si>
    <t>Середні витрати на один пункт обігріву</t>
  </si>
  <si>
    <t>якості</t>
  </si>
  <si>
    <t>Кількість учнів, які закінчили школу</t>
  </si>
  <si>
    <t>Звітність</t>
  </si>
  <si>
    <t>золота медаль</t>
  </si>
  <si>
    <t>%</t>
  </si>
  <si>
    <t>срібна медаль</t>
  </si>
  <si>
    <t>Відсоток погашення кредиторської заборгованості минулих років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</si>
  <si>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</si>
  <si>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</si>
  <si>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</si>
  <si>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</si>
  <si>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</si>
  <si>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</si>
  <si>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</si>
  <si>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</si>
  <si>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</si>
  <si>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</si>
  <si>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</si>
  <si>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>Ярослава Балабась</t>
  </si>
  <si>
    <t xml:space="preserve">Середні витрати на проведення реконструкції </t>
  </si>
  <si>
    <t>Середні витрати  на виконання поточних ремонтів у тому числі споруд (укриття, бомбосховища тощо)</t>
  </si>
  <si>
    <t>Середні витрати  на виконання заходів з енергозбереження, підвищення термомодернізації будівель та з метою підготовки до проведення опалювального сезону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</si>
  <si>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17 квітня 2023 року № 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</si>
</sst>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23" x14ac:knownFonts="1"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9" fillId="0" borderId="0"/>
    <xf numFmtId="0" fontId="1" fillId="0" borderId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 wrapText="1"/>
    </xf>
    <xf numFmtId="164" fontId="11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center" vertical="center" wrapText="1" shrinkToFit="1"/>
    </xf>
    <xf numFmtId="3" fontId="8" fillId="0" borderId="0" xfId="1" applyNumberFormat="1" applyFont="1" applyFill="1" applyBorder="1" applyAlignment="1">
      <alignment horizontal="center" vertical="center" wrapText="1" shrinkToFit="1"/>
    </xf>
    <xf numFmtId="1" fontId="8" fillId="0" borderId="1" xfId="1" applyNumberFormat="1" applyFont="1" applyFill="1" applyBorder="1" applyAlignment="1">
      <alignment horizontal="center" vertical="center" wrapText="1" shrinkToFi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center" vertical="center" wrapText="1"/>
    </xf>
    <xf numFmtId="1" fontId="14" fillId="0" borderId="2" xfId="1" applyNumberFormat="1" applyFont="1" applyFill="1" applyBorder="1" applyAlignment="1">
      <alignment horizontal="center" vertical="center" wrapText="1" shrinkToFit="1"/>
    </xf>
    <xf numFmtId="1" fontId="14" fillId="0" borderId="0" xfId="1" applyNumberFormat="1" applyFont="1" applyFill="1" applyBorder="1" applyAlignment="1">
      <alignment vertical="center" wrapText="1" shrinkToFit="1"/>
    </xf>
    <xf numFmtId="1" fontId="8" fillId="0" borderId="2" xfId="1" applyNumberFormat="1" applyFont="1" applyFill="1" applyBorder="1" applyAlignment="1">
      <alignment horizontal="center" vertical="center" wrapText="1" shrinkToFit="1"/>
    </xf>
    <xf numFmtId="4" fontId="8" fillId="0" borderId="0" xfId="1" applyNumberFormat="1" applyFont="1" applyFill="1" applyBorder="1" applyAlignment="1">
      <alignment vertical="center" wrapText="1" shrinkToFit="1"/>
    </xf>
    <xf numFmtId="4" fontId="8" fillId="0" borderId="0" xfId="1" applyNumberFormat="1" applyFont="1" applyFill="1" applyBorder="1" applyAlignment="1">
      <alignment horizontal="right" vertical="center" wrapText="1" shrinkToFit="1"/>
    </xf>
    <xf numFmtId="4" fontId="1" fillId="0" borderId="0" xfId="1" applyNumberFormat="1" applyFont="1" applyFill="1" applyBorder="1" applyAlignment="1">
      <alignment horizontal="left" vertical="center" wrapText="1"/>
    </xf>
    <xf numFmtId="4" fontId="2" fillId="0" borderId="0" xfId="1" applyNumberFormat="1" applyFont="1" applyFill="1" applyBorder="1" applyAlignment="1">
      <alignment horizontal="right" vertical="center" wrapText="1" shrinkToFit="1"/>
    </xf>
    <xf numFmtId="4" fontId="8" fillId="0" borderId="0" xfId="1" applyNumberFormat="1" applyFont="1" applyFill="1" applyBorder="1" applyAlignment="1">
      <alignment horizontal="center"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left" vertical="center" wrapText="1"/>
    </xf>
    <xf numFmtId="4" fontId="17" fillId="0" borderId="0" xfId="1" applyNumberFormat="1" applyFont="1" applyFill="1" applyBorder="1" applyAlignment="1">
      <alignment horizontal="left" vertical="center" wrapText="1"/>
    </xf>
    <xf numFmtId="4" fontId="10" fillId="0" borderId="0" xfId="1" applyNumberFormat="1" applyFont="1" applyFill="1" applyBorder="1" applyAlignment="1">
      <alignment horizontal="left" vertical="center" wrapText="1"/>
    </xf>
    <xf numFmtId="2" fontId="15" fillId="0" borderId="0" xfId="1" applyNumberFormat="1" applyFont="1" applyFill="1" applyBorder="1" applyAlignment="1">
      <alignment horizontal="center" vertical="center" wrapText="1" shrinkToFit="1"/>
    </xf>
    <xf numFmtId="166" fontId="15" fillId="0" borderId="0" xfId="1" applyNumberFormat="1" applyFont="1" applyFill="1" applyBorder="1" applyAlignment="1">
      <alignment horizontal="center" vertical="center" wrapText="1" shrinkToFit="1"/>
    </xf>
    <xf numFmtId="0" fontId="2" fillId="0" borderId="2" xfId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 wrapText="1" shrinkToFit="1"/>
    </xf>
    <xf numFmtId="166" fontId="2" fillId="0" borderId="0" xfId="1" applyNumberFormat="1" applyFont="1" applyFill="1" applyBorder="1" applyAlignment="1">
      <alignment horizontal="center" vertical="center" wrapText="1" shrinkToFit="1"/>
    </xf>
    <xf numFmtId="0" fontId="16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1" fillId="0" borderId="0" xfId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wrapText="1"/>
    </xf>
    <xf numFmtId="0" fontId="9" fillId="0" borderId="6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164" fontId="2" fillId="0" borderId="3" xfId="1" applyNumberFormat="1" applyFont="1" applyFill="1" applyBorder="1" applyAlignment="1">
      <alignment horizontal="center" vertical="center" wrapText="1" shrinkToFit="1"/>
    </xf>
    <xf numFmtId="164" fontId="2" fillId="0" borderId="5" xfId="1" applyNumberFormat="1" applyFont="1" applyFill="1" applyBorder="1" applyAlignment="1">
      <alignment horizontal="center" vertical="center" wrapText="1" shrinkToFit="1"/>
    </xf>
    <xf numFmtId="167" fontId="2" fillId="0" borderId="3" xfId="1" applyNumberFormat="1" applyFont="1" applyFill="1" applyBorder="1" applyAlignment="1">
      <alignment horizontal="center" vertical="center" wrapText="1" shrinkToFit="1"/>
    </xf>
    <xf numFmtId="167" fontId="2" fillId="0" borderId="5" xfId="1" applyNumberFormat="1" applyFont="1" applyFill="1" applyBorder="1" applyAlignment="1">
      <alignment horizontal="center" vertical="center" wrapText="1" shrinkToFit="1"/>
    </xf>
    <xf numFmtId="167" fontId="2" fillId="0" borderId="3" xfId="1" applyNumberFormat="1" applyFont="1" applyFill="1" applyBorder="1" applyAlignment="1">
      <alignment horizontal="center" vertical="center" wrapText="1"/>
    </xf>
    <xf numFmtId="167" fontId="2" fillId="0" borderId="5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5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 shrinkToFit="1"/>
    </xf>
    <xf numFmtId="165" fontId="8" fillId="0" borderId="5" xfId="1" applyNumberFormat="1" applyFont="1" applyFill="1" applyBorder="1" applyAlignment="1">
      <alignment horizontal="center" vertical="center" wrapText="1" shrinkToFit="1"/>
    </xf>
    <xf numFmtId="165" fontId="2" fillId="0" borderId="3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 shrinkToFit="1"/>
    </xf>
    <xf numFmtId="165" fontId="2" fillId="0" borderId="5" xfId="1" applyNumberFormat="1" applyFont="1" applyFill="1" applyBorder="1" applyAlignment="1">
      <alignment horizontal="center" vertical="center" wrapText="1" shrinkToFi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 wrapText="1" shrinkToFit="1"/>
    </xf>
    <xf numFmtId="164" fontId="15" fillId="0" borderId="5" xfId="1" applyNumberFormat="1" applyFont="1" applyFill="1" applyBorder="1" applyAlignment="1">
      <alignment horizontal="center" vertical="center" wrapText="1" shrinkToFit="1"/>
    </xf>
    <xf numFmtId="0" fontId="15" fillId="0" borderId="2" xfId="1" applyFont="1" applyFill="1" applyBorder="1" applyAlignment="1">
      <alignment horizontal="left" vertical="center" wrapText="1"/>
    </xf>
    <xf numFmtId="164" fontId="15" fillId="0" borderId="3" xfId="1" applyNumberFormat="1" applyFont="1" applyFill="1" applyBorder="1" applyAlignment="1">
      <alignment horizontal="center" vertical="center" wrapText="1"/>
    </xf>
    <xf numFmtId="164" fontId="15" fillId="0" borderId="5" xfId="1" applyNumberFormat="1" applyFont="1" applyFill="1" applyBorder="1" applyAlignment="1">
      <alignment horizontal="center" vertical="center" wrapText="1"/>
    </xf>
    <xf numFmtId="164" fontId="16" fillId="0" borderId="3" xfId="1" applyNumberFormat="1" applyFont="1" applyFill="1" applyBorder="1" applyAlignment="1">
      <alignment horizontal="center" vertical="center" wrapText="1" shrinkToFit="1"/>
    </xf>
    <xf numFmtId="164" fontId="16" fillId="0" borderId="5" xfId="1" applyNumberFormat="1" applyFont="1" applyFill="1" applyBorder="1" applyAlignment="1">
      <alignment horizontal="center" vertical="center" wrapText="1" shrinkToFit="1"/>
    </xf>
    <xf numFmtId="4" fontId="8" fillId="0" borderId="3" xfId="1" applyNumberFormat="1" applyFont="1" applyFill="1" applyBorder="1" applyAlignment="1">
      <alignment horizontal="center" vertical="center" wrapText="1" shrinkToFit="1"/>
    </xf>
    <xf numFmtId="4" fontId="8" fillId="0" borderId="5" xfId="1" applyNumberFormat="1" applyFont="1" applyFill="1" applyBorder="1" applyAlignment="1">
      <alignment horizontal="center" vertical="center" wrapText="1" shrinkToFit="1"/>
    </xf>
    <xf numFmtId="164" fontId="8" fillId="0" borderId="3" xfId="1" applyNumberFormat="1" applyFont="1" applyFill="1" applyBorder="1" applyAlignment="1">
      <alignment horizontal="center" vertical="center" wrapText="1" shrinkToFit="1"/>
    </xf>
    <xf numFmtId="164" fontId="8" fillId="0" borderId="5" xfId="1" applyNumberFormat="1" applyFont="1" applyFill="1" applyBorder="1" applyAlignment="1">
      <alignment horizontal="center" vertical="center" wrapText="1" shrinkToFit="1"/>
    </xf>
    <xf numFmtId="0" fontId="2" fillId="0" borderId="3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3" fontId="2" fillId="0" borderId="3" xfId="1" applyNumberFormat="1" applyFont="1" applyFill="1" applyBorder="1" applyAlignment="1">
      <alignment horizontal="center" vertical="center" wrapText="1" shrinkToFit="1"/>
    </xf>
    <xf numFmtId="3" fontId="2" fillId="0" borderId="5" xfId="1" applyNumberFormat="1" applyFont="1" applyFill="1" applyBorder="1" applyAlignment="1">
      <alignment horizontal="center" vertical="center" wrapText="1" shrinkToFit="1"/>
    </xf>
    <xf numFmtId="4" fontId="2" fillId="0" borderId="3" xfId="1" applyNumberFormat="1" applyFont="1" applyFill="1" applyBorder="1" applyAlignment="1">
      <alignment horizontal="center" vertical="center" wrapText="1" shrinkToFit="1"/>
    </xf>
    <xf numFmtId="4" fontId="2" fillId="0" borderId="5" xfId="1" applyNumberFormat="1" applyFont="1" applyFill="1" applyBorder="1" applyAlignment="1">
      <alignment horizontal="center" vertical="center" wrapText="1" shrinkToFit="1"/>
    </xf>
    <xf numFmtId="164" fontId="8" fillId="0" borderId="3" xfId="1" applyNumberFormat="1" applyFont="1" applyFill="1" applyBorder="1" applyAlignment="1">
      <alignment horizontal="center" vertical="center" wrapText="1"/>
    </xf>
    <xf numFmtId="164" fontId="8" fillId="0" borderId="5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 shrinkToFit="1"/>
    </xf>
    <xf numFmtId="2" fontId="15" fillId="0" borderId="0" xfId="1" applyNumberFormat="1" applyFont="1" applyFill="1" applyBorder="1" applyAlignment="1">
      <alignment horizontal="center" vertical="center" wrapText="1" shrinkToFit="1"/>
    </xf>
    <xf numFmtId="166" fontId="15" fillId="0" borderId="0" xfId="1" applyNumberFormat="1" applyFont="1" applyFill="1" applyBorder="1" applyAlignment="1">
      <alignment horizontal="center" vertical="center" wrapText="1" shrinkToFit="1"/>
    </xf>
    <xf numFmtId="0" fontId="16" fillId="0" borderId="2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1" fontId="8" fillId="0" borderId="2" xfId="1" applyNumberFormat="1" applyFont="1" applyFill="1" applyBorder="1" applyAlignment="1">
      <alignment horizontal="center" vertical="center" wrapText="1" shrinkToFit="1"/>
    </xf>
    <xf numFmtId="0" fontId="2" fillId="0" borderId="0" xfId="1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center" vertical="center" wrapText="1"/>
    </xf>
    <xf numFmtId="1" fontId="14" fillId="0" borderId="2" xfId="1" applyNumberFormat="1" applyFont="1" applyFill="1" applyBorder="1" applyAlignment="1">
      <alignment horizontal="center" vertical="center" wrapText="1" shrinkToFit="1"/>
    </xf>
    <xf numFmtId="4" fontId="8" fillId="0" borderId="0" xfId="1" applyNumberFormat="1" applyFont="1" applyFill="1" applyBorder="1" applyAlignment="1">
      <alignment horizontal="center" vertical="center" wrapText="1" shrinkToFit="1"/>
    </xf>
    <xf numFmtId="0" fontId="2" fillId="0" borderId="4" xfId="1" applyFont="1" applyFill="1" applyBorder="1" applyAlignment="1">
      <alignment horizontal="left" vertical="center" wrapText="1"/>
    </xf>
    <xf numFmtId="4" fontId="8" fillId="0" borderId="2" xfId="1" applyNumberFormat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4" fontId="2" fillId="0" borderId="9" xfId="1" applyNumberFormat="1" applyFont="1" applyFill="1" applyBorder="1" applyAlignment="1">
      <alignment vertical="center" wrapText="1" shrinkToFit="1"/>
    </xf>
    <xf numFmtId="4" fontId="8" fillId="0" borderId="0" xfId="1" applyNumberFormat="1" applyFont="1" applyFill="1" applyBorder="1" applyAlignment="1">
      <alignment horizontal="right" vertical="center" wrapText="1" shrinkToFit="1"/>
    </xf>
    <xf numFmtId="0" fontId="2" fillId="0" borderId="6" xfId="1" applyFont="1" applyFill="1" applyBorder="1" applyAlignment="1">
      <alignment horizontal="right" vertical="center" wrapText="1"/>
    </xf>
    <xf numFmtId="4" fontId="8" fillId="0" borderId="2" xfId="1" applyNumberFormat="1" applyFont="1" applyFill="1" applyBorder="1" applyAlignment="1">
      <alignment horizontal="right" vertical="center" wrapText="1" shrinkToFit="1"/>
    </xf>
    <xf numFmtId="4" fontId="2" fillId="0" borderId="2" xfId="1" applyNumberFormat="1" applyFont="1" applyFill="1" applyBorder="1" applyAlignment="1">
      <alignment horizontal="right" vertical="center" wrapText="1" shrinkToFit="1"/>
    </xf>
    <xf numFmtId="0" fontId="2" fillId="0" borderId="2" xfId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right" vertical="center" wrapText="1" shrinkToFit="1"/>
    </xf>
    <xf numFmtId="0" fontId="13" fillId="0" borderId="0" xfId="1" applyFont="1" applyFill="1" applyBorder="1" applyAlignment="1">
      <alignment horizontal="center" vertical="center" wrapText="1"/>
    </xf>
    <xf numFmtId="1" fontId="14" fillId="0" borderId="0" xfId="1" applyNumberFormat="1" applyFont="1" applyFill="1" applyBorder="1" applyAlignment="1">
      <alignment horizontal="center" vertical="center" wrapText="1" shrinkToFi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117"/>
  <sheetViews>
    <sheetView tabSelected="1" view="pageBreakPreview" topLeftCell="A2" zoomScale="70" zoomScaleNormal="70" zoomScaleSheetLayoutView="70" workbookViewId="0">
      <selection activeCell="Q108" sqref="Q108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1.332031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34.16406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23" ht="88.5" customHeight="1" x14ac:dyDescent="0.25">
      <c r="B1" s="2"/>
      <c r="C1" s="2"/>
      <c r="D1" s="2"/>
      <c r="E1" s="2"/>
      <c r="F1" s="2"/>
      <c r="G1" s="3"/>
      <c r="H1" s="122" t="s">
        <v>0</v>
      </c>
      <c r="I1" s="123"/>
      <c r="J1" s="123"/>
      <c r="K1" s="123"/>
      <c r="L1" s="123"/>
    </row>
    <row r="2" spans="1:23" ht="127.5" customHeight="1" x14ac:dyDescent="0.2">
      <c r="B2" s="2"/>
      <c r="C2" s="2"/>
      <c r="D2" s="2"/>
      <c r="E2" s="2"/>
      <c r="F2" s="2"/>
      <c r="G2" s="4"/>
      <c r="H2" s="99" t="s">
        <v>136</v>
      </c>
      <c r="I2" s="99"/>
      <c r="J2" s="99"/>
      <c r="K2" s="99"/>
      <c r="L2" s="99"/>
    </row>
    <row r="3" spans="1:23" ht="47.25" customHeight="1" x14ac:dyDescent="0.2">
      <c r="A3" s="124" t="s">
        <v>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23" ht="111" customHeight="1" x14ac:dyDescent="0.2">
      <c r="A4" s="5" t="s">
        <v>2</v>
      </c>
      <c r="B4" s="120" t="s">
        <v>3</v>
      </c>
      <c r="C4" s="120"/>
      <c r="D4" s="120"/>
      <c r="E4" s="120"/>
      <c r="F4" s="120"/>
      <c r="G4" s="56" t="s">
        <v>4</v>
      </c>
      <c r="H4" s="56"/>
      <c r="I4" s="56"/>
      <c r="J4" s="56"/>
      <c r="K4" s="56"/>
    </row>
    <row r="5" spans="1:23" ht="97.5" customHeight="1" x14ac:dyDescent="0.2">
      <c r="A5" s="4" t="s">
        <v>5</v>
      </c>
      <c r="B5" s="56" t="s">
        <v>6</v>
      </c>
      <c r="C5" s="120"/>
      <c r="D5" s="120"/>
      <c r="E5" s="120"/>
      <c r="F5" s="120"/>
      <c r="G5" s="120" t="s">
        <v>7</v>
      </c>
      <c r="H5" s="120"/>
      <c r="I5" s="120"/>
      <c r="J5" s="120"/>
      <c r="K5" s="120"/>
    </row>
    <row r="6" spans="1:23" ht="150.75" customHeight="1" x14ac:dyDescent="0.2">
      <c r="A6" s="4" t="s">
        <v>8</v>
      </c>
      <c r="B6" s="56" t="s">
        <v>9</v>
      </c>
      <c r="C6" s="120"/>
      <c r="D6" s="6" t="s">
        <v>10</v>
      </c>
      <c r="E6" s="121" t="s">
        <v>11</v>
      </c>
      <c r="F6" s="56"/>
      <c r="G6" s="56" t="s">
        <v>12</v>
      </c>
      <c r="H6" s="120"/>
      <c r="I6" s="120"/>
      <c r="J6" s="120"/>
      <c r="K6" s="120"/>
    </row>
    <row r="7" spans="1:23" s="7" customFormat="1" ht="34.5" customHeight="1" x14ac:dyDescent="0.2">
      <c r="A7" s="99" t="s">
        <v>13</v>
      </c>
      <c r="B7" s="99"/>
      <c r="C7" s="99"/>
      <c r="D7" s="99"/>
      <c r="E7" s="99"/>
      <c r="F7" s="99"/>
      <c r="G7" s="99"/>
      <c r="H7" s="99"/>
      <c r="I7" s="99"/>
      <c r="J7" s="99"/>
      <c r="K7" s="99"/>
      <c r="M7" s="8"/>
      <c r="N7" s="8"/>
      <c r="O7" s="8"/>
      <c r="P7" s="8"/>
      <c r="Q7" s="8"/>
    </row>
    <row r="8" spans="1:23" ht="18" customHeight="1" x14ac:dyDescent="0.2">
      <c r="A8" s="122" t="s">
        <v>14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23" ht="33" customHeight="1" x14ac:dyDescent="0.2">
      <c r="A9" s="117" t="s">
        <v>15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</row>
    <row r="10" spans="1:23" ht="25.5" customHeight="1" x14ac:dyDescent="0.2">
      <c r="A10" s="117" t="s">
        <v>16</v>
      </c>
      <c r="B10" s="117"/>
      <c r="C10" s="117"/>
      <c r="D10" s="117"/>
      <c r="E10" s="117"/>
      <c r="F10" s="117"/>
      <c r="G10" s="117"/>
      <c r="H10" s="117"/>
      <c r="I10" s="117"/>
      <c r="J10" s="9"/>
      <c r="K10" s="9"/>
    </row>
    <row r="11" spans="1:23" ht="25.5" customHeight="1" x14ac:dyDescent="0.2">
      <c r="A11" s="117" t="s">
        <v>17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</row>
    <row r="12" spans="1:23" ht="25.5" customHeight="1" x14ac:dyDescent="0.2">
      <c r="A12" s="117" t="s">
        <v>18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</row>
    <row r="13" spans="1:23" ht="25.5" customHeight="1" x14ac:dyDescent="0.2">
      <c r="A13" s="117" t="s">
        <v>19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</row>
    <row r="14" spans="1:23" ht="25.5" customHeight="1" x14ac:dyDescent="0.2">
      <c r="A14" s="117" t="s">
        <v>20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</row>
    <row r="15" spans="1:23" ht="25.5" customHeight="1" x14ac:dyDescent="0.2">
      <c r="A15" s="117" t="s">
        <v>21</v>
      </c>
      <c r="B15" s="117"/>
      <c r="C15" s="117"/>
      <c r="D15" s="117"/>
      <c r="E15" s="117"/>
      <c r="F15" s="117"/>
      <c r="G15" s="117"/>
      <c r="H15" s="117"/>
      <c r="I15" s="117"/>
      <c r="J15" s="117"/>
      <c r="K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ht="25.5" customHeight="1" x14ac:dyDescent="0.2">
      <c r="A16" s="117" t="s">
        <v>22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11" ht="25.5" customHeight="1" x14ac:dyDescent="0.2">
      <c r="A17" s="117" t="s">
        <v>23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</row>
    <row r="18" spans="1:11" ht="23.45" customHeight="1" x14ac:dyDescent="0.2">
      <c r="A18" s="117" t="s">
        <v>24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</row>
    <row r="19" spans="1:11" ht="39" customHeight="1" x14ac:dyDescent="0.2">
      <c r="A19" s="117" t="s">
        <v>25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</row>
    <row r="20" spans="1:11" ht="34.5" customHeight="1" x14ac:dyDescent="0.2">
      <c r="A20" s="117" t="s">
        <v>26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</row>
    <row r="21" spans="1:11" ht="28.5" customHeight="1" x14ac:dyDescent="0.2">
      <c r="A21" s="117" t="s">
        <v>27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</row>
    <row r="22" spans="1:11" ht="36" customHeight="1" x14ac:dyDescent="0.2">
      <c r="A22" s="117" t="s">
        <v>28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</row>
    <row r="23" spans="1:11" ht="20.25" customHeight="1" x14ac:dyDescent="0.2">
      <c r="A23" s="117" t="s">
        <v>29</v>
      </c>
      <c r="B23" s="117"/>
      <c r="C23" s="117"/>
      <c r="D23" s="117"/>
      <c r="E23" s="117"/>
      <c r="F23" s="117"/>
      <c r="G23" s="117"/>
      <c r="H23" s="117"/>
      <c r="I23" s="117"/>
      <c r="J23" s="117"/>
      <c r="K23" s="9"/>
    </row>
    <row r="24" spans="1:11" ht="39.75" customHeight="1" x14ac:dyDescent="0.2">
      <c r="A24" s="117" t="s">
        <v>30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</row>
    <row r="25" spans="1:11" ht="27" customHeight="1" x14ac:dyDescent="0.2">
      <c r="A25" s="117" t="s">
        <v>31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</row>
    <row r="26" spans="1:11" ht="34.5" customHeight="1" x14ac:dyDescent="0.2">
      <c r="A26" s="117" t="s">
        <v>32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</row>
    <row r="27" spans="1:11" ht="24.6" customHeight="1" x14ac:dyDescent="0.2">
      <c r="A27" s="117" t="s">
        <v>33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</row>
    <row r="28" spans="1:11" ht="39" customHeight="1" x14ac:dyDescent="0.2">
      <c r="A28" s="117" t="s">
        <v>34</v>
      </c>
      <c r="B28" s="117"/>
      <c r="C28" s="117"/>
      <c r="D28" s="117"/>
      <c r="E28" s="117"/>
      <c r="F28" s="117"/>
      <c r="G28" s="117"/>
      <c r="H28" s="117"/>
      <c r="I28" s="117"/>
      <c r="J28" s="117"/>
      <c r="K28" s="9"/>
    </row>
    <row r="29" spans="1:11" ht="26.25" customHeight="1" x14ac:dyDescent="0.2">
      <c r="A29" s="117" t="s">
        <v>35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</row>
    <row r="30" spans="1:11" ht="25.5" customHeight="1" x14ac:dyDescent="0.2">
      <c r="A30" s="117" t="s">
        <v>36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</row>
    <row r="31" spans="1:11" ht="27.75" customHeight="1" x14ac:dyDescent="0.2">
      <c r="A31" s="117" t="s">
        <v>37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</row>
    <row r="32" spans="1:11" ht="48.75" customHeight="1" x14ac:dyDescent="0.2">
      <c r="A32" s="117" t="s">
        <v>38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</row>
    <row r="33" spans="1:11" ht="42.75" customHeight="1" x14ac:dyDescent="0.2">
      <c r="A33" s="117" t="s">
        <v>39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</row>
    <row r="34" spans="1:11" ht="29.25" customHeight="1" x14ac:dyDescent="0.2">
      <c r="A34" s="117" t="s">
        <v>40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</row>
    <row r="35" spans="1:11" ht="24" customHeight="1" x14ac:dyDescent="0.2">
      <c r="A35" s="117" t="s">
        <v>41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</row>
    <row r="36" spans="1:11" ht="25.5" customHeight="1" x14ac:dyDescent="0.2">
      <c r="A36" s="117" t="s">
        <v>42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</row>
    <row r="37" spans="1:11" ht="25.5" customHeight="1" x14ac:dyDescent="0.2">
      <c r="A37" s="117" t="s">
        <v>43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</row>
    <row r="38" spans="1:11" ht="25.5" customHeight="1" x14ac:dyDescent="0.2">
      <c r="A38" s="117" t="s">
        <v>44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</row>
    <row r="39" spans="1:11" ht="25.5" customHeight="1" x14ac:dyDescent="0.2">
      <c r="A39" s="116" t="s">
        <v>45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</row>
    <row r="40" spans="1:11" ht="28.5" customHeight="1" x14ac:dyDescent="0.2">
      <c r="A40" s="117" t="s">
        <v>46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</row>
    <row r="41" spans="1:11" ht="9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ht="29.25" customHeight="1" x14ac:dyDescent="0.2">
      <c r="A42" s="10" t="s">
        <v>47</v>
      </c>
      <c r="B42" s="100" t="s">
        <v>48</v>
      </c>
      <c r="C42" s="100"/>
      <c r="D42" s="100"/>
      <c r="E42" s="100"/>
      <c r="F42" s="100"/>
      <c r="G42" s="100"/>
      <c r="H42" s="100"/>
      <c r="I42" s="11"/>
      <c r="J42" s="11"/>
      <c r="K42" s="11"/>
    </row>
    <row r="43" spans="1:11" ht="38.25" customHeight="1" x14ac:dyDescent="0.2">
      <c r="A43" s="12">
        <v>1</v>
      </c>
      <c r="B43" s="57" t="s">
        <v>49</v>
      </c>
      <c r="C43" s="57"/>
      <c r="D43" s="57"/>
      <c r="E43" s="57"/>
      <c r="F43" s="57"/>
      <c r="G43" s="57"/>
      <c r="H43" s="57"/>
      <c r="I43" s="11"/>
      <c r="J43" s="11"/>
      <c r="K43" s="11"/>
    </row>
    <row r="44" spans="1:11" ht="12" customHeight="1" x14ac:dyDescent="0.2">
      <c r="A44" s="13"/>
      <c r="B44" s="5"/>
      <c r="C44" s="5"/>
      <c r="D44" s="5"/>
      <c r="E44" s="5"/>
      <c r="F44" s="5"/>
      <c r="G44" s="5"/>
      <c r="H44" s="5"/>
      <c r="I44" s="11"/>
      <c r="J44" s="11"/>
      <c r="K44" s="11"/>
    </row>
    <row r="45" spans="1:11" ht="27" customHeight="1" x14ac:dyDescent="0.2">
      <c r="A45" s="99" t="s">
        <v>50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</row>
    <row r="46" spans="1:11" ht="10.5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ht="28.5" customHeight="1" x14ac:dyDescent="0.2">
      <c r="A47" s="99" t="s">
        <v>51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</row>
    <row r="48" spans="1:11" ht="1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24" ht="17.25" customHeight="1" x14ac:dyDescent="0.2">
      <c r="A49" s="10" t="s">
        <v>47</v>
      </c>
      <c r="B49" s="100" t="s">
        <v>52</v>
      </c>
      <c r="C49" s="100"/>
      <c r="D49" s="100"/>
      <c r="E49" s="100"/>
      <c r="F49" s="100"/>
      <c r="G49" s="100"/>
      <c r="H49" s="100"/>
      <c r="I49" s="11"/>
      <c r="J49" s="11"/>
      <c r="K49" s="11"/>
    </row>
    <row r="50" spans="1:24" ht="27" customHeight="1" x14ac:dyDescent="0.2">
      <c r="A50" s="14">
        <v>1</v>
      </c>
      <c r="B50" s="85" t="s">
        <v>53</v>
      </c>
      <c r="C50" s="103"/>
      <c r="D50" s="103"/>
      <c r="E50" s="103"/>
      <c r="F50" s="103"/>
      <c r="G50" s="103"/>
      <c r="H50" s="86"/>
      <c r="I50" s="11"/>
      <c r="J50" s="11"/>
      <c r="K50" s="11"/>
    </row>
    <row r="51" spans="1:24" ht="23.25" customHeight="1" x14ac:dyDescent="0.2">
      <c r="A51" s="99" t="s">
        <v>54</v>
      </c>
      <c r="B51" s="99"/>
      <c r="C51" s="99"/>
      <c r="D51" s="99"/>
      <c r="E51" s="99"/>
      <c r="F51" s="99"/>
      <c r="G51" s="99"/>
      <c r="H51" s="99"/>
      <c r="I51" s="11"/>
      <c r="J51" s="11"/>
      <c r="K51" s="11"/>
    </row>
    <row r="52" spans="1:24" ht="15.75" customHeight="1" x14ac:dyDescent="0.2">
      <c r="A52" s="109" t="s">
        <v>55</v>
      </c>
      <c r="B52" s="109"/>
      <c r="C52" s="109"/>
      <c r="D52" s="109"/>
      <c r="E52" s="109"/>
      <c r="F52" s="109"/>
      <c r="G52" s="109"/>
      <c r="H52" s="109"/>
      <c r="I52" s="109"/>
      <c r="J52" s="4"/>
      <c r="K52" s="4"/>
    </row>
    <row r="53" spans="1:24" s="17" customFormat="1" ht="31.5" customHeight="1" x14ac:dyDescent="0.2">
      <c r="A53" s="15" t="s">
        <v>47</v>
      </c>
      <c r="B53" s="100" t="s">
        <v>56</v>
      </c>
      <c r="C53" s="100"/>
      <c r="D53" s="100" t="s">
        <v>57</v>
      </c>
      <c r="E53" s="100"/>
      <c r="F53" s="100" t="s">
        <v>58</v>
      </c>
      <c r="G53" s="100"/>
      <c r="H53" s="100" t="s">
        <v>59</v>
      </c>
      <c r="I53" s="100"/>
      <c r="J53" s="16"/>
      <c r="K53" s="6"/>
      <c r="S53" s="114"/>
      <c r="T53" s="114"/>
      <c r="U53" s="114"/>
      <c r="V53" s="114"/>
    </row>
    <row r="54" spans="1:24" ht="21" customHeight="1" x14ac:dyDescent="0.2">
      <c r="A54" s="18">
        <v>1</v>
      </c>
      <c r="B54" s="101">
        <v>2</v>
      </c>
      <c r="C54" s="101"/>
      <c r="D54" s="101">
        <v>3</v>
      </c>
      <c r="E54" s="101"/>
      <c r="F54" s="101">
        <v>4</v>
      </c>
      <c r="G54" s="101"/>
      <c r="H54" s="101">
        <v>6</v>
      </c>
      <c r="I54" s="101"/>
      <c r="J54" s="19"/>
      <c r="K54" s="11"/>
      <c r="S54" s="115"/>
      <c r="T54" s="115"/>
      <c r="U54" s="115"/>
      <c r="V54" s="115"/>
    </row>
    <row r="55" spans="1:24" ht="26.25" customHeight="1" x14ac:dyDescent="0.2">
      <c r="A55" s="20">
        <v>1</v>
      </c>
      <c r="B55" s="57" t="s">
        <v>60</v>
      </c>
      <c r="C55" s="57"/>
      <c r="D55" s="110">
        <f>401309955-1300000-D61+15892022+17516466.45+45699.61</f>
        <v>433362712.39999998</v>
      </c>
      <c r="E55" s="110"/>
      <c r="F55" s="111">
        <f>27245527+1.27-18325.37-1330068.27</f>
        <v>25897134.629999999</v>
      </c>
      <c r="G55" s="111"/>
      <c r="H55" s="110">
        <f t="shared" ref="H55:H61" si="0">D55+F55</f>
        <v>459259847.02999997</v>
      </c>
      <c r="I55" s="110"/>
      <c r="J55" s="21"/>
      <c r="K55" s="11"/>
      <c r="S55" s="108"/>
      <c r="T55" s="108"/>
      <c r="U55" s="108"/>
      <c r="V55" s="108"/>
    </row>
    <row r="56" spans="1:24" ht="26.25" customHeight="1" x14ac:dyDescent="0.2">
      <c r="A56" s="20">
        <v>2</v>
      </c>
      <c r="B56" s="57" t="s">
        <v>61</v>
      </c>
      <c r="C56" s="57"/>
      <c r="D56" s="110">
        <v>68902488.280000001</v>
      </c>
      <c r="E56" s="110"/>
      <c r="F56" s="111">
        <v>28143040</v>
      </c>
      <c r="G56" s="111"/>
      <c r="H56" s="110">
        <f t="shared" si="0"/>
        <v>97045528.280000001</v>
      </c>
      <c r="I56" s="110"/>
      <c r="J56" s="21"/>
      <c r="K56" s="11"/>
      <c r="S56" s="108"/>
      <c r="T56" s="108"/>
      <c r="U56" s="108"/>
      <c r="V56" s="108"/>
    </row>
    <row r="57" spans="1:24" ht="26.25" customHeight="1" x14ac:dyDescent="0.2">
      <c r="A57" s="20">
        <v>3</v>
      </c>
      <c r="B57" s="57" t="s">
        <v>62</v>
      </c>
      <c r="C57" s="57"/>
      <c r="D57" s="110">
        <v>1300000</v>
      </c>
      <c r="E57" s="110"/>
      <c r="F57" s="111">
        <v>0</v>
      </c>
      <c r="G57" s="111"/>
      <c r="H57" s="110">
        <f t="shared" si="0"/>
        <v>1300000</v>
      </c>
      <c r="I57" s="110"/>
      <c r="J57" s="21"/>
      <c r="K57" s="11"/>
      <c r="S57" s="22"/>
      <c r="T57" s="22"/>
      <c r="U57" s="22"/>
      <c r="V57" s="22"/>
    </row>
    <row r="58" spans="1:24" ht="25.5" customHeight="1" x14ac:dyDescent="0.2">
      <c r="A58" s="20">
        <v>4</v>
      </c>
      <c r="B58" s="57" t="s">
        <v>63</v>
      </c>
      <c r="C58" s="57"/>
      <c r="D58" s="111">
        <v>0</v>
      </c>
      <c r="E58" s="111"/>
      <c r="F58" s="111">
        <v>19798515.370000001</v>
      </c>
      <c r="G58" s="111"/>
      <c r="H58" s="110">
        <f t="shared" si="0"/>
        <v>19798515.370000001</v>
      </c>
      <c r="I58" s="110"/>
      <c r="J58" s="21"/>
      <c r="K58" s="11"/>
      <c r="M58" s="113"/>
      <c r="N58" s="113"/>
      <c r="O58" s="23"/>
      <c r="S58" s="108"/>
      <c r="T58" s="108"/>
      <c r="U58" s="108"/>
      <c r="V58" s="108"/>
    </row>
    <row r="59" spans="1:24" ht="25.5" customHeight="1" x14ac:dyDescent="0.2">
      <c r="A59" s="20">
        <v>5</v>
      </c>
      <c r="B59" s="57" t="s">
        <v>64</v>
      </c>
      <c r="C59" s="57"/>
      <c r="D59" s="111">
        <v>0</v>
      </c>
      <c r="E59" s="111"/>
      <c r="F59" s="111">
        <f>1673248.27</f>
        <v>1673248.27</v>
      </c>
      <c r="G59" s="111"/>
      <c r="H59" s="110">
        <f t="shared" si="0"/>
        <v>1673248.27</v>
      </c>
      <c r="I59" s="110"/>
      <c r="J59" s="21"/>
      <c r="K59" s="11"/>
      <c r="M59" s="24"/>
      <c r="N59" s="24"/>
      <c r="O59" s="23"/>
      <c r="S59" s="22"/>
      <c r="T59" s="22"/>
      <c r="U59" s="22"/>
      <c r="V59" s="22"/>
    </row>
    <row r="60" spans="1:24" ht="24.75" customHeight="1" x14ac:dyDescent="0.2">
      <c r="A60" s="20">
        <v>6</v>
      </c>
      <c r="B60" s="57" t="s">
        <v>65</v>
      </c>
      <c r="C60" s="57"/>
      <c r="D60" s="111">
        <v>0</v>
      </c>
      <c r="E60" s="111"/>
      <c r="F60" s="111">
        <f>14160720+3033585</f>
        <v>17194305</v>
      </c>
      <c r="G60" s="111"/>
      <c r="H60" s="110">
        <f t="shared" si="0"/>
        <v>17194305</v>
      </c>
      <c r="I60" s="110"/>
      <c r="J60" s="21"/>
      <c r="K60" s="11"/>
      <c r="L60" s="23"/>
      <c r="M60" s="113"/>
      <c r="N60" s="113"/>
      <c r="S60" s="108"/>
      <c r="T60" s="108"/>
      <c r="U60" s="108"/>
      <c r="V60" s="108"/>
      <c r="X60" s="23"/>
    </row>
    <row r="61" spans="1:24" ht="24.75" customHeight="1" x14ac:dyDescent="0.2">
      <c r="A61" s="20">
        <v>7</v>
      </c>
      <c r="B61" s="57" t="s">
        <v>66</v>
      </c>
      <c r="C61" s="57"/>
      <c r="D61" s="110">
        <f>42678.21+58752.45</f>
        <v>101430.66</v>
      </c>
      <c r="E61" s="110"/>
      <c r="F61" s="111">
        <f>18325.37+108378.06</f>
        <v>126703.43</v>
      </c>
      <c r="G61" s="111"/>
      <c r="H61" s="110">
        <f t="shared" si="0"/>
        <v>228134.09</v>
      </c>
      <c r="I61" s="110"/>
      <c r="J61" s="21"/>
      <c r="K61" s="11"/>
      <c r="L61" s="23"/>
      <c r="M61" s="24"/>
      <c r="N61" s="24"/>
      <c r="S61" s="22"/>
      <c r="T61" s="22"/>
      <c r="U61" s="22"/>
      <c r="V61" s="22"/>
      <c r="X61" s="23"/>
    </row>
    <row r="62" spans="1:24" ht="25.5" customHeight="1" x14ac:dyDescent="0.2">
      <c r="A62" s="112" t="s">
        <v>67</v>
      </c>
      <c r="B62" s="112"/>
      <c r="C62" s="112"/>
      <c r="D62" s="110">
        <f>SUM(D55:D61)</f>
        <v>503666631.33999997</v>
      </c>
      <c r="E62" s="110"/>
      <c r="F62" s="111">
        <f>SUM(F55:F61)</f>
        <v>92832946.700000003</v>
      </c>
      <c r="G62" s="111"/>
      <c r="H62" s="110">
        <f>SUM(H55:H61)</f>
        <v>596499578.03999996</v>
      </c>
      <c r="I62" s="110"/>
      <c r="J62" s="11"/>
      <c r="K62" s="11"/>
      <c r="L62" s="23"/>
      <c r="M62" s="102"/>
      <c r="N62" s="102"/>
      <c r="O62" s="108"/>
      <c r="P62" s="108"/>
      <c r="Q62" s="108"/>
      <c r="R62" s="108"/>
      <c r="S62" s="108"/>
      <c r="T62" s="108"/>
      <c r="U62" s="108"/>
      <c r="V62" s="108"/>
    </row>
    <row r="63" spans="1:24" ht="13.5" customHeight="1" x14ac:dyDescent="0.2">
      <c r="A63" s="11"/>
      <c r="B63" s="5"/>
      <c r="C63" s="11"/>
      <c r="D63" s="25"/>
      <c r="E63" s="25"/>
      <c r="F63" s="25"/>
      <c r="G63" s="25"/>
      <c r="H63" s="25"/>
      <c r="I63" s="25"/>
      <c r="J63" s="11"/>
      <c r="K63" s="11"/>
      <c r="M63" s="102"/>
      <c r="N63" s="102"/>
      <c r="O63" s="108"/>
      <c r="P63" s="108"/>
      <c r="Q63" s="108"/>
      <c r="R63" s="108"/>
    </row>
    <row r="64" spans="1:24" ht="20.25" customHeight="1" x14ac:dyDescent="0.2">
      <c r="A64" s="99" t="s">
        <v>68</v>
      </c>
      <c r="B64" s="99"/>
      <c r="C64" s="99"/>
      <c r="D64" s="99"/>
      <c r="E64" s="99"/>
      <c r="F64" s="99"/>
      <c r="G64" s="99"/>
      <c r="H64" s="99"/>
      <c r="I64" s="11"/>
      <c r="J64" s="11"/>
      <c r="K64" s="11"/>
      <c r="M64" s="102"/>
      <c r="N64" s="102"/>
      <c r="O64" s="102"/>
      <c r="P64" s="102"/>
      <c r="Q64" s="108"/>
      <c r="R64" s="108"/>
    </row>
    <row r="65" spans="1:18" ht="16.5" customHeight="1" x14ac:dyDescent="0.2">
      <c r="A65" s="109" t="s">
        <v>55</v>
      </c>
      <c r="B65" s="109"/>
      <c r="C65" s="109"/>
      <c r="D65" s="109"/>
      <c r="E65" s="109"/>
      <c r="F65" s="109"/>
      <c r="G65" s="109"/>
      <c r="H65" s="109"/>
      <c r="I65" s="109"/>
      <c r="J65" s="4"/>
      <c r="K65" s="4"/>
      <c r="M65" s="102"/>
      <c r="N65" s="102"/>
      <c r="O65" s="102"/>
      <c r="P65" s="102"/>
      <c r="Q65" s="108"/>
      <c r="R65" s="108"/>
    </row>
    <row r="66" spans="1:18" ht="24" customHeight="1" x14ac:dyDescent="0.2">
      <c r="A66" s="100" t="s">
        <v>69</v>
      </c>
      <c r="B66" s="100"/>
      <c r="C66" s="100"/>
      <c r="D66" s="100" t="s">
        <v>57</v>
      </c>
      <c r="E66" s="100"/>
      <c r="F66" s="100" t="s">
        <v>58</v>
      </c>
      <c r="G66" s="100"/>
      <c r="H66" s="100" t="s">
        <v>59</v>
      </c>
      <c r="I66" s="100"/>
      <c r="J66" s="11"/>
      <c r="K66" s="11"/>
      <c r="M66" s="102"/>
      <c r="N66" s="102"/>
      <c r="O66" s="102"/>
      <c r="P66" s="102"/>
      <c r="Q66" s="22"/>
    </row>
    <row r="67" spans="1:18" ht="16.5" customHeight="1" x14ac:dyDescent="0.2">
      <c r="A67" s="101">
        <v>1</v>
      </c>
      <c r="B67" s="101"/>
      <c r="C67" s="101"/>
      <c r="D67" s="101">
        <v>2</v>
      </c>
      <c r="E67" s="101"/>
      <c r="F67" s="101">
        <v>3</v>
      </c>
      <c r="G67" s="101"/>
      <c r="H67" s="101">
        <v>4</v>
      </c>
      <c r="I67" s="101"/>
      <c r="J67" s="11"/>
      <c r="K67" s="11"/>
    </row>
    <row r="68" spans="1:18" ht="25.5" customHeight="1" x14ac:dyDescent="0.2">
      <c r="A68" s="85" t="s">
        <v>70</v>
      </c>
      <c r="B68" s="103"/>
      <c r="C68" s="86"/>
      <c r="D68" s="104">
        <f>D62-1300000</f>
        <v>502366631.33999997</v>
      </c>
      <c r="E68" s="104"/>
      <c r="F68" s="104">
        <f>F62</f>
        <v>92832946.700000003</v>
      </c>
      <c r="G68" s="104"/>
      <c r="H68" s="104">
        <f>F68+D68</f>
        <v>595199578.03999996</v>
      </c>
      <c r="I68" s="104"/>
      <c r="J68" s="11"/>
      <c r="K68" s="11"/>
      <c r="O68" s="102"/>
      <c r="P68" s="102"/>
    </row>
    <row r="69" spans="1:18" ht="58.5" customHeight="1" x14ac:dyDescent="0.2">
      <c r="A69" s="85" t="s">
        <v>71</v>
      </c>
      <c r="B69" s="103"/>
      <c r="C69" s="86"/>
      <c r="D69" s="104">
        <v>1300000</v>
      </c>
      <c r="E69" s="104"/>
      <c r="F69" s="104">
        <v>0</v>
      </c>
      <c r="G69" s="104"/>
      <c r="H69" s="104">
        <f>F69+D69</f>
        <v>1300000</v>
      </c>
      <c r="I69" s="104"/>
      <c r="J69" s="11"/>
      <c r="K69" s="11"/>
      <c r="O69" s="25"/>
      <c r="P69" s="25"/>
    </row>
    <row r="70" spans="1:18" s="27" customFormat="1" ht="24" customHeight="1" x14ac:dyDescent="0.2">
      <c r="A70" s="105" t="s">
        <v>67</v>
      </c>
      <c r="B70" s="106"/>
      <c r="C70" s="106"/>
      <c r="D70" s="107">
        <f>D68+D69</f>
        <v>503666631.33999997</v>
      </c>
      <c r="E70" s="107"/>
      <c r="F70" s="107">
        <f t="shared" ref="F70" si="1">F68+F69</f>
        <v>92832946.700000003</v>
      </c>
      <c r="G70" s="107"/>
      <c r="H70" s="107">
        <f t="shared" ref="H70" si="2">H68+H69</f>
        <v>596499578.03999996</v>
      </c>
      <c r="I70" s="107"/>
      <c r="J70" s="5"/>
      <c r="K70" s="26"/>
    </row>
    <row r="71" spans="1:18" ht="15.75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8" ht="17.25" customHeight="1" x14ac:dyDescent="0.2">
      <c r="A72" s="99" t="s">
        <v>72</v>
      </c>
      <c r="B72" s="99"/>
      <c r="C72" s="99"/>
      <c r="D72" s="99"/>
      <c r="E72" s="99"/>
      <c r="F72" s="99"/>
      <c r="G72" s="99"/>
      <c r="H72" s="99"/>
      <c r="I72" s="11"/>
      <c r="J72" s="11"/>
      <c r="K72" s="11"/>
    </row>
    <row r="73" spans="1:18" ht="43.5" customHeight="1" x14ac:dyDescent="0.2">
      <c r="A73" s="15" t="s">
        <v>47</v>
      </c>
      <c r="B73" s="15" t="s">
        <v>73</v>
      </c>
      <c r="C73" s="15" t="s">
        <v>74</v>
      </c>
      <c r="D73" s="100" t="s">
        <v>75</v>
      </c>
      <c r="E73" s="100"/>
      <c r="F73" s="100" t="s">
        <v>57</v>
      </c>
      <c r="G73" s="100"/>
      <c r="H73" s="100" t="s">
        <v>58</v>
      </c>
      <c r="I73" s="100"/>
      <c r="J73" s="100" t="s">
        <v>59</v>
      </c>
      <c r="K73" s="100"/>
    </row>
    <row r="74" spans="1:18" s="17" customFormat="1" ht="21.95" customHeight="1" x14ac:dyDescent="0.2">
      <c r="A74" s="18">
        <v>1</v>
      </c>
      <c r="B74" s="18">
        <v>2</v>
      </c>
      <c r="C74" s="18">
        <v>3</v>
      </c>
      <c r="D74" s="101">
        <v>4</v>
      </c>
      <c r="E74" s="101"/>
      <c r="F74" s="101">
        <v>5</v>
      </c>
      <c r="G74" s="101"/>
      <c r="H74" s="101">
        <v>6</v>
      </c>
      <c r="I74" s="101"/>
      <c r="J74" s="101">
        <v>7</v>
      </c>
      <c r="K74" s="97"/>
    </row>
    <row r="75" spans="1:18" ht="21.95" customHeight="1" x14ac:dyDescent="0.2">
      <c r="A75" s="20">
        <v>1</v>
      </c>
      <c r="B75" s="28" t="s">
        <v>76</v>
      </c>
      <c r="C75" s="29"/>
      <c r="D75" s="97"/>
      <c r="E75" s="97"/>
      <c r="F75" s="97"/>
      <c r="G75" s="97"/>
      <c r="H75" s="97"/>
      <c r="I75" s="97"/>
      <c r="J75" s="97"/>
      <c r="K75" s="97"/>
    </row>
    <row r="76" spans="1:18" ht="27" customHeight="1" x14ac:dyDescent="0.2">
      <c r="A76" s="30"/>
      <c r="B76" s="31" t="s">
        <v>77</v>
      </c>
      <c r="C76" s="31" t="s">
        <v>78</v>
      </c>
      <c r="D76" s="57" t="s">
        <v>79</v>
      </c>
      <c r="E76" s="57"/>
      <c r="F76" s="98">
        <v>50</v>
      </c>
      <c r="G76" s="98"/>
      <c r="H76" s="97"/>
      <c r="I76" s="97"/>
      <c r="J76" s="98">
        <f t="shared" ref="J76:J82" si="3">F76+H76</f>
        <v>50</v>
      </c>
      <c r="K76" s="98"/>
    </row>
    <row r="77" spans="1:18" ht="21.75" customHeight="1" x14ac:dyDescent="0.2">
      <c r="A77" s="30"/>
      <c r="B77" s="31" t="s">
        <v>80</v>
      </c>
      <c r="C77" s="31" t="s">
        <v>78</v>
      </c>
      <c r="D77" s="57" t="s">
        <v>79</v>
      </c>
      <c r="E77" s="57"/>
      <c r="F77" s="66">
        <v>1328</v>
      </c>
      <c r="G77" s="67"/>
      <c r="H77" s="64"/>
      <c r="I77" s="65"/>
      <c r="J77" s="66">
        <f t="shared" si="3"/>
        <v>1328</v>
      </c>
      <c r="K77" s="67"/>
    </row>
    <row r="78" spans="1:18" s="7" customFormat="1" ht="27" customHeight="1" x14ac:dyDescent="0.2">
      <c r="A78" s="32"/>
      <c r="B78" s="33" t="s">
        <v>81</v>
      </c>
      <c r="C78" s="33" t="s">
        <v>78</v>
      </c>
      <c r="D78" s="96" t="s">
        <v>82</v>
      </c>
      <c r="E78" s="96"/>
      <c r="F78" s="58">
        <v>4927.78</v>
      </c>
      <c r="G78" s="59"/>
      <c r="H78" s="58">
        <v>107.05</v>
      </c>
      <c r="I78" s="59"/>
      <c r="J78" s="58">
        <f t="shared" si="3"/>
        <v>5034.83</v>
      </c>
      <c r="K78" s="59"/>
      <c r="M78" s="34"/>
    </row>
    <row r="79" spans="1:18" s="7" customFormat="1" ht="21" customHeight="1" x14ac:dyDescent="0.2">
      <c r="A79" s="32"/>
      <c r="B79" s="33" t="s">
        <v>83</v>
      </c>
      <c r="C79" s="33" t="s">
        <v>78</v>
      </c>
      <c r="D79" s="96" t="s">
        <v>82</v>
      </c>
      <c r="E79" s="96"/>
      <c r="F79" s="58">
        <v>3462.78</v>
      </c>
      <c r="G79" s="59"/>
      <c r="H79" s="58">
        <v>87.05</v>
      </c>
      <c r="I79" s="59"/>
      <c r="J79" s="58">
        <f t="shared" si="3"/>
        <v>3549.8300000000004</v>
      </c>
      <c r="K79" s="59"/>
      <c r="M79" s="35"/>
    </row>
    <row r="80" spans="1:18" s="7" customFormat="1" ht="19.5" customHeight="1" x14ac:dyDescent="0.2">
      <c r="A80" s="32"/>
      <c r="B80" s="33" t="s">
        <v>84</v>
      </c>
      <c r="C80" s="33" t="s">
        <v>78</v>
      </c>
      <c r="D80" s="96" t="s">
        <v>82</v>
      </c>
      <c r="E80" s="96"/>
      <c r="F80" s="58">
        <v>427.75</v>
      </c>
      <c r="G80" s="59"/>
      <c r="H80" s="58">
        <v>2.5</v>
      </c>
      <c r="I80" s="59"/>
      <c r="J80" s="93">
        <f t="shared" si="3"/>
        <v>430.25</v>
      </c>
      <c r="K80" s="93"/>
      <c r="L80" s="94"/>
      <c r="M80" s="94"/>
      <c r="N80" s="95"/>
      <c r="O80" s="95"/>
      <c r="P80" s="94"/>
      <c r="Q80" s="94"/>
    </row>
    <row r="81" spans="1:17" s="7" customFormat="1" ht="21.75" customHeight="1" x14ac:dyDescent="0.2">
      <c r="A81" s="32"/>
      <c r="B81" s="33" t="s">
        <v>85</v>
      </c>
      <c r="C81" s="33" t="s">
        <v>78</v>
      </c>
      <c r="D81" s="96" t="s">
        <v>82</v>
      </c>
      <c r="E81" s="96"/>
      <c r="F81" s="58">
        <v>1037.25</v>
      </c>
      <c r="G81" s="59"/>
      <c r="H81" s="58">
        <v>17.5</v>
      </c>
      <c r="I81" s="59"/>
      <c r="J81" s="93">
        <f t="shared" si="3"/>
        <v>1054.75</v>
      </c>
      <c r="K81" s="93"/>
      <c r="L81" s="94"/>
      <c r="M81" s="94"/>
      <c r="N81" s="95"/>
      <c r="O81" s="95"/>
      <c r="P81" s="94"/>
      <c r="Q81" s="94"/>
    </row>
    <row r="82" spans="1:17" s="7" customFormat="1" ht="34.5" customHeight="1" x14ac:dyDescent="0.2">
      <c r="A82" s="32"/>
      <c r="B82" s="33" t="s">
        <v>86</v>
      </c>
      <c r="C82" s="33" t="s">
        <v>87</v>
      </c>
      <c r="D82" s="85" t="s">
        <v>88</v>
      </c>
      <c r="E82" s="86"/>
      <c r="F82" s="58">
        <v>1300000</v>
      </c>
      <c r="G82" s="59"/>
      <c r="H82" s="58"/>
      <c r="I82" s="59"/>
      <c r="J82" s="93">
        <f t="shared" si="3"/>
        <v>1300000</v>
      </c>
      <c r="K82" s="93"/>
      <c r="L82" s="36"/>
      <c r="M82" s="36"/>
      <c r="N82" s="37"/>
      <c r="O82" s="37"/>
      <c r="P82" s="36"/>
      <c r="Q82" s="36"/>
    </row>
    <row r="83" spans="1:17" s="27" customFormat="1" ht="34.5" customHeight="1" x14ac:dyDescent="0.2">
      <c r="A83" s="38"/>
      <c r="B83" s="31" t="s">
        <v>89</v>
      </c>
      <c r="C83" s="31" t="s">
        <v>87</v>
      </c>
      <c r="D83" s="57" t="s">
        <v>90</v>
      </c>
      <c r="E83" s="57"/>
      <c r="F83" s="93">
        <f>D61</f>
        <v>101430.66</v>
      </c>
      <c r="G83" s="93"/>
      <c r="H83" s="93">
        <f>F61</f>
        <v>126703.43</v>
      </c>
      <c r="I83" s="93"/>
      <c r="J83" s="93">
        <f>F83+H83</f>
        <v>228134.09</v>
      </c>
      <c r="K83" s="93"/>
      <c r="L83" s="39"/>
      <c r="M83" s="39"/>
      <c r="N83" s="40"/>
      <c r="O83" s="40"/>
      <c r="P83" s="39"/>
      <c r="Q83" s="39"/>
    </row>
    <row r="84" spans="1:17" ht="19.5" customHeight="1" x14ac:dyDescent="0.2">
      <c r="A84" s="30">
        <v>2</v>
      </c>
      <c r="B84" s="28" t="s">
        <v>91</v>
      </c>
      <c r="C84" s="31"/>
      <c r="D84" s="57"/>
      <c r="E84" s="57"/>
      <c r="F84" s="74"/>
      <c r="G84" s="75"/>
      <c r="H84" s="77"/>
      <c r="I84" s="78"/>
      <c r="J84" s="74"/>
      <c r="K84" s="75"/>
    </row>
    <row r="85" spans="1:17" ht="24" customHeight="1" x14ac:dyDescent="0.2">
      <c r="A85" s="30"/>
      <c r="B85" s="31" t="s">
        <v>92</v>
      </c>
      <c r="C85" s="31" t="s">
        <v>93</v>
      </c>
      <c r="D85" s="57" t="s">
        <v>94</v>
      </c>
      <c r="E85" s="57"/>
      <c r="F85" s="66">
        <v>38798</v>
      </c>
      <c r="G85" s="67"/>
      <c r="H85" s="91"/>
      <c r="I85" s="92"/>
      <c r="J85" s="66">
        <f>F85+H85</f>
        <v>38798</v>
      </c>
      <c r="K85" s="67"/>
    </row>
    <row r="86" spans="1:17" ht="24" customHeight="1" x14ac:dyDescent="0.2">
      <c r="A86" s="30"/>
      <c r="B86" s="31" t="s">
        <v>95</v>
      </c>
      <c r="C86" s="31" t="s">
        <v>78</v>
      </c>
      <c r="D86" s="85" t="s">
        <v>88</v>
      </c>
      <c r="E86" s="86"/>
      <c r="F86" s="68">
        <v>174</v>
      </c>
      <c r="G86" s="69"/>
      <c r="H86" s="62"/>
      <c r="I86" s="63"/>
      <c r="J86" s="68">
        <f>F86</f>
        <v>174</v>
      </c>
      <c r="K86" s="69"/>
    </row>
    <row r="87" spans="1:17" ht="27.75" customHeight="1" x14ac:dyDescent="0.2">
      <c r="A87" s="30"/>
      <c r="B87" s="31" t="s">
        <v>96</v>
      </c>
      <c r="C87" s="31" t="s">
        <v>87</v>
      </c>
      <c r="D87" s="85" t="s">
        <v>88</v>
      </c>
      <c r="E87" s="86"/>
      <c r="F87" s="72">
        <v>27</v>
      </c>
      <c r="G87" s="73"/>
      <c r="H87" s="62"/>
      <c r="I87" s="63"/>
      <c r="J87" s="72">
        <f>F87</f>
        <v>27</v>
      </c>
      <c r="K87" s="73"/>
    </row>
    <row r="88" spans="1:17" ht="80.25" customHeight="1" x14ac:dyDescent="0.2">
      <c r="A88" s="32"/>
      <c r="B88" s="31" t="s">
        <v>97</v>
      </c>
      <c r="C88" s="31" t="s">
        <v>78</v>
      </c>
      <c r="D88" s="85" t="s">
        <v>98</v>
      </c>
      <c r="E88" s="86"/>
      <c r="F88" s="72"/>
      <c r="G88" s="73"/>
      <c r="H88" s="70">
        <v>14</v>
      </c>
      <c r="I88" s="71"/>
      <c r="J88" s="70">
        <f>F88+H88</f>
        <v>14</v>
      </c>
      <c r="K88" s="71"/>
    </row>
    <row r="89" spans="1:17" ht="48" customHeight="1" x14ac:dyDescent="0.2">
      <c r="A89" s="32"/>
      <c r="B89" s="31" t="s">
        <v>99</v>
      </c>
      <c r="C89" s="31" t="s">
        <v>78</v>
      </c>
      <c r="D89" s="85" t="s">
        <v>100</v>
      </c>
      <c r="E89" s="86"/>
      <c r="F89" s="72"/>
      <c r="G89" s="73"/>
      <c r="H89" s="70">
        <v>3</v>
      </c>
      <c r="I89" s="71"/>
      <c r="J89" s="70">
        <f>F89+H89</f>
        <v>3</v>
      </c>
      <c r="K89" s="71"/>
    </row>
    <row r="90" spans="1:17" ht="48" customHeight="1" x14ac:dyDescent="0.2">
      <c r="A90" s="38"/>
      <c r="B90" s="31" t="s">
        <v>101</v>
      </c>
      <c r="C90" s="31" t="s">
        <v>78</v>
      </c>
      <c r="D90" s="85" t="s">
        <v>102</v>
      </c>
      <c r="E90" s="86"/>
      <c r="F90" s="68">
        <v>29</v>
      </c>
      <c r="G90" s="69"/>
      <c r="H90" s="70"/>
      <c r="I90" s="71"/>
      <c r="J90" s="70">
        <f>F90+H90</f>
        <v>29</v>
      </c>
      <c r="K90" s="71"/>
    </row>
    <row r="91" spans="1:17" ht="64.5" customHeight="1" x14ac:dyDescent="0.2">
      <c r="A91" s="38"/>
      <c r="B91" s="31" t="s">
        <v>103</v>
      </c>
      <c r="C91" s="31" t="s">
        <v>87</v>
      </c>
      <c r="D91" s="85" t="s">
        <v>102</v>
      </c>
      <c r="E91" s="86"/>
      <c r="F91" s="87">
        <v>37</v>
      </c>
      <c r="G91" s="88"/>
      <c r="H91" s="89"/>
      <c r="I91" s="90"/>
      <c r="J91" s="87">
        <f>F91+H91</f>
        <v>37</v>
      </c>
      <c r="K91" s="88"/>
    </row>
    <row r="92" spans="1:17" ht="107.25" customHeight="1" x14ac:dyDescent="0.2">
      <c r="A92" s="32"/>
      <c r="B92" s="31" t="s">
        <v>104</v>
      </c>
      <c r="C92" s="31" t="s">
        <v>78</v>
      </c>
      <c r="D92" s="85" t="s">
        <v>105</v>
      </c>
      <c r="E92" s="86"/>
      <c r="F92" s="68">
        <v>10</v>
      </c>
      <c r="G92" s="69"/>
      <c r="H92" s="70"/>
      <c r="I92" s="71"/>
      <c r="J92" s="70">
        <f t="shared" ref="J92:J93" si="4">F92+H92</f>
        <v>10</v>
      </c>
      <c r="K92" s="71"/>
    </row>
    <row r="93" spans="1:17" ht="48" customHeight="1" x14ac:dyDescent="0.2">
      <c r="A93" s="32"/>
      <c r="B93" s="31" t="s">
        <v>106</v>
      </c>
      <c r="C93" s="31" t="s">
        <v>107</v>
      </c>
      <c r="D93" s="85" t="s">
        <v>88</v>
      </c>
      <c r="E93" s="86"/>
      <c r="F93" s="68">
        <v>24044</v>
      </c>
      <c r="G93" s="69"/>
      <c r="H93" s="70"/>
      <c r="I93" s="71"/>
      <c r="J93" s="70">
        <f t="shared" si="4"/>
        <v>24044</v>
      </c>
      <c r="K93" s="71"/>
    </row>
    <row r="94" spans="1:17" ht="21.75" customHeight="1" x14ac:dyDescent="0.2">
      <c r="A94" s="30">
        <v>3</v>
      </c>
      <c r="B94" s="28" t="s">
        <v>108</v>
      </c>
      <c r="C94" s="31"/>
      <c r="D94" s="57"/>
      <c r="E94" s="57"/>
      <c r="F94" s="83"/>
      <c r="G94" s="84"/>
      <c r="H94" s="83"/>
      <c r="I94" s="84"/>
      <c r="J94" s="83"/>
      <c r="K94" s="84"/>
    </row>
    <row r="95" spans="1:17" ht="22.5" customHeight="1" x14ac:dyDescent="0.2">
      <c r="A95" s="30"/>
      <c r="B95" s="31" t="s">
        <v>109</v>
      </c>
      <c r="C95" s="31" t="s">
        <v>87</v>
      </c>
      <c r="D95" s="57" t="s">
        <v>88</v>
      </c>
      <c r="E95" s="57"/>
      <c r="F95" s="58">
        <f>ROUND(D68/F85,2)</f>
        <v>12948.26</v>
      </c>
      <c r="G95" s="59"/>
      <c r="H95" s="58">
        <f>ROUND(F68/F85,2)</f>
        <v>2392.73</v>
      </c>
      <c r="I95" s="59"/>
      <c r="J95" s="58">
        <f t="shared" ref="J95:J99" si="5">F95+H95</f>
        <v>15340.99</v>
      </c>
      <c r="K95" s="59"/>
    </row>
    <row r="96" spans="1:17" ht="21" customHeight="1" x14ac:dyDescent="0.2">
      <c r="A96" s="30"/>
      <c r="B96" s="31" t="s">
        <v>110</v>
      </c>
      <c r="C96" s="31" t="s">
        <v>93</v>
      </c>
      <c r="D96" s="57" t="s">
        <v>88</v>
      </c>
      <c r="E96" s="57"/>
      <c r="F96" s="64">
        <v>29</v>
      </c>
      <c r="G96" s="65"/>
      <c r="H96" s="83"/>
      <c r="I96" s="84"/>
      <c r="J96" s="66">
        <f t="shared" si="5"/>
        <v>29</v>
      </c>
      <c r="K96" s="67"/>
    </row>
    <row r="97" spans="1:16" ht="21" customHeight="1" x14ac:dyDescent="0.2">
      <c r="A97" s="30"/>
      <c r="B97" s="33" t="s">
        <v>111</v>
      </c>
      <c r="C97" s="31" t="s">
        <v>93</v>
      </c>
      <c r="D97" s="57" t="s">
        <v>88</v>
      </c>
      <c r="E97" s="57"/>
      <c r="F97" s="64">
        <f>ROUND(F85/F79,0)</f>
        <v>11</v>
      </c>
      <c r="G97" s="65"/>
      <c r="H97" s="66"/>
      <c r="I97" s="67"/>
      <c r="J97" s="66">
        <f t="shared" si="5"/>
        <v>11</v>
      </c>
      <c r="K97" s="67"/>
    </row>
    <row r="98" spans="1:16" s="7" customFormat="1" ht="39.75" customHeight="1" x14ac:dyDescent="0.2">
      <c r="A98" s="32"/>
      <c r="B98" s="31" t="s">
        <v>112</v>
      </c>
      <c r="C98" s="31" t="s">
        <v>87</v>
      </c>
      <c r="D98" s="57" t="s">
        <v>88</v>
      </c>
      <c r="E98" s="57"/>
      <c r="F98" s="72"/>
      <c r="G98" s="73"/>
      <c r="H98" s="58">
        <f>ROUND(F58/H88,2)</f>
        <v>1414179.67</v>
      </c>
      <c r="I98" s="59"/>
      <c r="J98" s="58">
        <f t="shared" si="5"/>
        <v>1414179.67</v>
      </c>
      <c r="K98" s="59"/>
    </row>
    <row r="99" spans="1:16" s="7" customFormat="1" ht="39.75" customHeight="1" x14ac:dyDescent="0.2">
      <c r="A99" s="32"/>
      <c r="B99" s="31" t="s">
        <v>133</v>
      </c>
      <c r="C99" s="31" t="s">
        <v>87</v>
      </c>
      <c r="D99" s="57" t="s">
        <v>88</v>
      </c>
      <c r="E99" s="57"/>
      <c r="F99" s="72"/>
      <c r="G99" s="73"/>
      <c r="H99" s="58">
        <f>ROUND(F59/H89,2)</f>
        <v>557749.42000000004</v>
      </c>
      <c r="I99" s="59"/>
      <c r="J99" s="58">
        <f t="shared" si="5"/>
        <v>557749.42000000004</v>
      </c>
      <c r="K99" s="59"/>
    </row>
    <row r="100" spans="1:16" s="7" customFormat="1" ht="39.75" customHeight="1" x14ac:dyDescent="0.2">
      <c r="A100" s="30"/>
      <c r="B100" s="31" t="s">
        <v>134</v>
      </c>
      <c r="C100" s="31" t="s">
        <v>87</v>
      </c>
      <c r="D100" s="57" t="s">
        <v>88</v>
      </c>
      <c r="E100" s="57"/>
      <c r="F100" s="81">
        <f>(14414623/29)</f>
        <v>497055.96551724139</v>
      </c>
      <c r="G100" s="82"/>
      <c r="H100" s="81"/>
      <c r="I100" s="82"/>
      <c r="J100" s="81">
        <f>F100+H100</f>
        <v>497055.96551724139</v>
      </c>
      <c r="K100" s="82"/>
    </row>
    <row r="101" spans="1:16" s="7" customFormat="1" ht="52.5" customHeight="1" x14ac:dyDescent="0.2">
      <c r="A101" s="30"/>
      <c r="B101" s="31" t="s">
        <v>135</v>
      </c>
      <c r="C101" s="31" t="s">
        <v>87</v>
      </c>
      <c r="D101" s="57" t="s">
        <v>88</v>
      </c>
      <c r="E101" s="57"/>
      <c r="F101" s="81">
        <f>(21839910/37)</f>
        <v>590267.83783783787</v>
      </c>
      <c r="G101" s="82"/>
      <c r="H101" s="81"/>
      <c r="I101" s="82"/>
      <c r="J101" s="81">
        <f>F101+H101</f>
        <v>590267.83783783787</v>
      </c>
      <c r="K101" s="82"/>
    </row>
    <row r="102" spans="1:16" s="7" customFormat="1" ht="34.5" customHeight="1" x14ac:dyDescent="0.2">
      <c r="A102" s="32"/>
      <c r="B102" s="31" t="s">
        <v>113</v>
      </c>
      <c r="C102" s="31" t="s">
        <v>87</v>
      </c>
      <c r="D102" s="57" t="s">
        <v>88</v>
      </c>
      <c r="E102" s="57"/>
      <c r="F102" s="72">
        <f>F82/F92</f>
        <v>130000</v>
      </c>
      <c r="G102" s="73"/>
      <c r="H102" s="74"/>
      <c r="I102" s="75"/>
      <c r="J102" s="58">
        <f t="shared" ref="J102" si="6">F102+H102</f>
        <v>130000</v>
      </c>
      <c r="K102" s="59"/>
    </row>
    <row r="103" spans="1:16" s="7" customFormat="1" ht="21.75" customHeight="1" x14ac:dyDescent="0.2">
      <c r="A103" s="41">
        <v>4</v>
      </c>
      <c r="B103" s="42" t="s">
        <v>114</v>
      </c>
      <c r="C103" s="43"/>
      <c r="D103" s="76"/>
      <c r="E103" s="76"/>
      <c r="F103" s="74"/>
      <c r="G103" s="75"/>
      <c r="H103" s="77"/>
      <c r="I103" s="78"/>
      <c r="J103" s="79"/>
      <c r="K103" s="80"/>
    </row>
    <row r="104" spans="1:16" ht="19.5" customHeight="1" x14ac:dyDescent="0.2">
      <c r="A104" s="30"/>
      <c r="B104" s="31" t="s">
        <v>115</v>
      </c>
      <c r="C104" s="31" t="s">
        <v>93</v>
      </c>
      <c r="D104" s="57" t="s">
        <v>116</v>
      </c>
      <c r="E104" s="57"/>
      <c r="F104" s="70">
        <v>1708</v>
      </c>
      <c r="G104" s="71"/>
      <c r="H104" s="70"/>
      <c r="I104" s="71"/>
      <c r="J104" s="70">
        <f>F104+H104</f>
        <v>1708</v>
      </c>
      <c r="K104" s="71"/>
    </row>
    <row r="105" spans="1:16" ht="21.75" customHeight="1" x14ac:dyDescent="0.2">
      <c r="A105" s="30"/>
      <c r="B105" s="31" t="s">
        <v>117</v>
      </c>
      <c r="C105" s="31" t="s">
        <v>118</v>
      </c>
      <c r="D105" s="57" t="s">
        <v>116</v>
      </c>
      <c r="E105" s="57"/>
      <c r="F105" s="66">
        <v>9</v>
      </c>
      <c r="G105" s="67"/>
      <c r="H105" s="64"/>
      <c r="I105" s="65"/>
      <c r="J105" s="66">
        <f>F105+H105</f>
        <v>9</v>
      </c>
      <c r="K105" s="67"/>
    </row>
    <row r="106" spans="1:16" ht="22.5" customHeight="1" x14ac:dyDescent="0.2">
      <c r="A106" s="30"/>
      <c r="B106" s="31" t="s">
        <v>119</v>
      </c>
      <c r="C106" s="31" t="s">
        <v>118</v>
      </c>
      <c r="D106" s="57" t="s">
        <v>116</v>
      </c>
      <c r="E106" s="57"/>
      <c r="F106" s="64">
        <v>2</v>
      </c>
      <c r="G106" s="65"/>
      <c r="H106" s="66"/>
      <c r="I106" s="67"/>
      <c r="J106" s="66">
        <f>F106+H106</f>
        <v>2</v>
      </c>
      <c r="K106" s="67"/>
    </row>
    <row r="107" spans="1:16" s="27" customFormat="1" ht="22.5" customHeight="1" x14ac:dyDescent="0.2">
      <c r="A107" s="38"/>
      <c r="B107" s="44" t="s">
        <v>120</v>
      </c>
      <c r="C107" s="31" t="s">
        <v>118</v>
      </c>
      <c r="D107" s="57" t="s">
        <v>116</v>
      </c>
      <c r="E107" s="57"/>
      <c r="F107" s="68">
        <v>100</v>
      </c>
      <c r="G107" s="69"/>
      <c r="H107" s="70">
        <v>100</v>
      </c>
      <c r="I107" s="71"/>
      <c r="J107" s="70">
        <v>100</v>
      </c>
      <c r="K107" s="71"/>
    </row>
    <row r="108" spans="1:16" s="7" customFormat="1" ht="24" customHeight="1" x14ac:dyDescent="0.2">
      <c r="A108" s="43"/>
      <c r="B108" s="31" t="s">
        <v>121</v>
      </c>
      <c r="C108" s="31" t="s">
        <v>118</v>
      </c>
      <c r="D108" s="57" t="s">
        <v>88</v>
      </c>
      <c r="E108" s="57"/>
      <c r="F108" s="58"/>
      <c r="G108" s="59"/>
      <c r="H108" s="60">
        <v>133.4</v>
      </c>
      <c r="I108" s="61"/>
      <c r="J108" s="60">
        <f>F108+H108</f>
        <v>133.4</v>
      </c>
      <c r="K108" s="61"/>
      <c r="P108" s="7">
        <v>17028769.969999999</v>
      </c>
    </row>
    <row r="109" spans="1:16" ht="21" customHeight="1" x14ac:dyDescent="0.2">
      <c r="A109" s="29"/>
      <c r="B109" s="31" t="s">
        <v>122</v>
      </c>
      <c r="C109" s="31" t="s">
        <v>118</v>
      </c>
      <c r="D109" s="57" t="s">
        <v>88</v>
      </c>
      <c r="E109" s="57"/>
      <c r="F109" s="62">
        <v>87.6</v>
      </c>
      <c r="G109" s="63"/>
      <c r="H109" s="62"/>
      <c r="I109" s="63"/>
      <c r="J109" s="62">
        <f>F109</f>
        <v>87.6</v>
      </c>
      <c r="K109" s="63"/>
      <c r="P109" s="1">
        <v>29281799.359999999</v>
      </c>
    </row>
    <row r="110" spans="1:16" s="45" customFormat="1" ht="23.25" customHeight="1" x14ac:dyDescent="0.25">
      <c r="A110" s="54" t="s">
        <v>123</v>
      </c>
      <c r="B110" s="54"/>
      <c r="C110" s="11"/>
      <c r="D110" s="11"/>
      <c r="E110" s="11"/>
      <c r="F110" s="11"/>
      <c r="G110" s="11"/>
      <c r="H110" s="11"/>
      <c r="I110" s="11"/>
      <c r="J110" s="11"/>
      <c r="K110" s="11"/>
      <c r="P110" s="45">
        <f>P108/P109</f>
        <v>0.58154793565254448</v>
      </c>
    </row>
    <row r="111" spans="1:16" s="45" customFormat="1" ht="15.75" customHeight="1" x14ac:dyDescent="0.25">
      <c r="A111" s="46"/>
      <c r="B111" s="11"/>
      <c r="C111" s="11"/>
      <c r="D111" s="11"/>
      <c r="E111" s="47"/>
      <c r="F111" s="11"/>
      <c r="G111" s="11"/>
      <c r="H111" s="55" t="s">
        <v>124</v>
      </c>
      <c r="I111" s="55"/>
      <c r="J111" s="55"/>
      <c r="K111" s="55"/>
      <c r="P111" s="45">
        <f>P110*100</f>
        <v>58.154793565254451</v>
      </c>
    </row>
    <row r="112" spans="1:16" s="45" customFormat="1" ht="54" customHeight="1" x14ac:dyDescent="0.25">
      <c r="A112" s="54" t="s">
        <v>125</v>
      </c>
      <c r="B112" s="54"/>
      <c r="C112" s="11"/>
      <c r="D112" s="11"/>
      <c r="E112" s="48" t="s">
        <v>126</v>
      </c>
      <c r="F112" s="49"/>
      <c r="G112" s="49"/>
      <c r="H112" s="51" t="s">
        <v>127</v>
      </c>
      <c r="I112" s="52"/>
      <c r="J112" s="52"/>
      <c r="K112" s="52"/>
    </row>
    <row r="113" spans="1:11" s="45" customFormat="1" ht="28.5" customHeight="1" x14ac:dyDescent="0.25">
      <c r="A113" s="54" t="s">
        <v>128</v>
      </c>
      <c r="B113" s="54"/>
      <c r="C113" s="11"/>
      <c r="D113" s="11"/>
      <c r="E113" s="11"/>
      <c r="F113" s="11"/>
      <c r="G113" s="11"/>
      <c r="H113" s="56"/>
      <c r="I113" s="56"/>
      <c r="J113" s="56"/>
      <c r="K113" s="56"/>
    </row>
    <row r="114" spans="1:11" s="45" customFormat="1" ht="20.25" customHeight="1" x14ac:dyDescent="0.25">
      <c r="A114" s="46"/>
      <c r="B114" s="11"/>
      <c r="C114" s="11"/>
      <c r="D114" s="11"/>
      <c r="E114" s="47"/>
      <c r="F114" s="11"/>
      <c r="G114" s="11"/>
      <c r="H114" s="50" t="s">
        <v>129</v>
      </c>
      <c r="I114" s="50"/>
      <c r="J114" s="50"/>
      <c r="K114" s="50"/>
    </row>
    <row r="115" spans="1:11" s="45" customFormat="1" ht="34.5" customHeight="1" x14ac:dyDescent="0.2">
      <c r="A115" s="46" t="s">
        <v>130</v>
      </c>
      <c r="B115" s="11"/>
      <c r="C115" s="46"/>
      <c r="D115" s="11"/>
      <c r="E115" s="48" t="s">
        <v>126</v>
      </c>
      <c r="F115" s="48"/>
      <c r="G115" s="49"/>
      <c r="H115" s="51" t="s">
        <v>127</v>
      </c>
      <c r="I115" s="52"/>
      <c r="J115" s="52"/>
      <c r="K115" s="52"/>
    </row>
    <row r="116" spans="1:11" ht="15.75" x14ac:dyDescent="0.2">
      <c r="B116" s="53" t="s">
        <v>131</v>
      </c>
      <c r="C116" s="53"/>
      <c r="D116" s="53"/>
    </row>
    <row r="117" spans="1:11" x14ac:dyDescent="0.2">
      <c r="B117" s="1" t="s">
        <v>132</v>
      </c>
    </row>
  </sheetData>
  <mergeCells count="310">
    <mergeCell ref="M14:W14"/>
    <mergeCell ref="B6:C6"/>
    <mergeCell ref="E6:F6"/>
    <mergeCell ref="G6:K6"/>
    <mergeCell ref="A7:K7"/>
    <mergeCell ref="A8:K8"/>
    <mergeCell ref="A9:K9"/>
    <mergeCell ref="H1:L1"/>
    <mergeCell ref="H2:L2"/>
    <mergeCell ref="A3:K3"/>
    <mergeCell ref="B4:F4"/>
    <mergeCell ref="G4:K4"/>
    <mergeCell ref="B5:F5"/>
    <mergeCell ref="G5:K5"/>
    <mergeCell ref="A15:J15"/>
    <mergeCell ref="A16:K16"/>
    <mergeCell ref="A17:K17"/>
    <mergeCell ref="A18:K18"/>
    <mergeCell ref="A19:K19"/>
    <mergeCell ref="A20:K20"/>
    <mergeCell ref="A10:I10"/>
    <mergeCell ref="A11:K11"/>
    <mergeCell ref="A12:K12"/>
    <mergeCell ref="A13:K13"/>
    <mergeCell ref="A14:K14"/>
    <mergeCell ref="A27:K27"/>
    <mergeCell ref="A28:J28"/>
    <mergeCell ref="A29:K29"/>
    <mergeCell ref="A30:K30"/>
    <mergeCell ref="A31:K31"/>
    <mergeCell ref="A32:K32"/>
    <mergeCell ref="A21:K21"/>
    <mergeCell ref="A22:K22"/>
    <mergeCell ref="A23:J23"/>
    <mergeCell ref="A24:K24"/>
    <mergeCell ref="A25:K25"/>
    <mergeCell ref="A26:K26"/>
    <mergeCell ref="A39:K39"/>
    <mergeCell ref="A40:K40"/>
    <mergeCell ref="B42:H42"/>
    <mergeCell ref="B43:H43"/>
    <mergeCell ref="A45:K45"/>
    <mergeCell ref="A47:K47"/>
    <mergeCell ref="A33:K33"/>
    <mergeCell ref="A34:K34"/>
    <mergeCell ref="A35:K35"/>
    <mergeCell ref="A36:K36"/>
    <mergeCell ref="A37:K37"/>
    <mergeCell ref="A38:K38"/>
    <mergeCell ref="S53:T53"/>
    <mergeCell ref="U53:V53"/>
    <mergeCell ref="B54:C54"/>
    <mergeCell ref="D54:E54"/>
    <mergeCell ref="F54:G54"/>
    <mergeCell ref="H54:I54"/>
    <mergeCell ref="S54:T54"/>
    <mergeCell ref="U54:V54"/>
    <mergeCell ref="B49:H49"/>
    <mergeCell ref="B50:H50"/>
    <mergeCell ref="A51:H51"/>
    <mergeCell ref="A52:I52"/>
    <mergeCell ref="B53:C53"/>
    <mergeCell ref="D53:E53"/>
    <mergeCell ref="F53:G53"/>
    <mergeCell ref="H53:I53"/>
    <mergeCell ref="B56:C56"/>
    <mergeCell ref="D56:E56"/>
    <mergeCell ref="F56:G56"/>
    <mergeCell ref="H56:I56"/>
    <mergeCell ref="S56:T56"/>
    <mergeCell ref="U56:V56"/>
    <mergeCell ref="B55:C55"/>
    <mergeCell ref="D55:E55"/>
    <mergeCell ref="F55:G55"/>
    <mergeCell ref="H55:I55"/>
    <mergeCell ref="S55:T55"/>
    <mergeCell ref="U55:V55"/>
    <mergeCell ref="M58:N58"/>
    <mergeCell ref="S58:T58"/>
    <mergeCell ref="U58:V58"/>
    <mergeCell ref="B59:C59"/>
    <mergeCell ref="D59:E59"/>
    <mergeCell ref="F59:G59"/>
    <mergeCell ref="H59:I59"/>
    <mergeCell ref="B57:C57"/>
    <mergeCell ref="D57:E57"/>
    <mergeCell ref="F57:G57"/>
    <mergeCell ref="H57:I57"/>
    <mergeCell ref="B58:C58"/>
    <mergeCell ref="D58:E58"/>
    <mergeCell ref="F58:G58"/>
    <mergeCell ref="H58:I58"/>
    <mergeCell ref="O62:P62"/>
    <mergeCell ref="Q62:R62"/>
    <mergeCell ref="S62:T62"/>
    <mergeCell ref="U62:V62"/>
    <mergeCell ref="M63:N63"/>
    <mergeCell ref="O63:P63"/>
    <mergeCell ref="Q63:R63"/>
    <mergeCell ref="U60:V60"/>
    <mergeCell ref="B61:C61"/>
    <mergeCell ref="D61:E61"/>
    <mergeCell ref="F61:G61"/>
    <mergeCell ref="H61:I61"/>
    <mergeCell ref="A62:C62"/>
    <mergeCell ref="D62:E62"/>
    <mergeCell ref="F62:G62"/>
    <mergeCell ref="H62:I62"/>
    <mergeCell ref="M62:N62"/>
    <mergeCell ref="B60:C60"/>
    <mergeCell ref="D60:E60"/>
    <mergeCell ref="F60:G60"/>
    <mergeCell ref="H60:I60"/>
    <mergeCell ref="M60:N60"/>
    <mergeCell ref="S60:T60"/>
    <mergeCell ref="M66:N66"/>
    <mergeCell ref="O66:P66"/>
    <mergeCell ref="A64:H64"/>
    <mergeCell ref="M64:N64"/>
    <mergeCell ref="O64:P64"/>
    <mergeCell ref="Q64:R64"/>
    <mergeCell ref="A65:I65"/>
    <mergeCell ref="M65:N65"/>
    <mergeCell ref="O65:P65"/>
    <mergeCell ref="Q65:R65"/>
    <mergeCell ref="A67:C67"/>
    <mergeCell ref="D67:E67"/>
    <mergeCell ref="F67:G67"/>
    <mergeCell ref="H67:I67"/>
    <mergeCell ref="A68:C68"/>
    <mergeCell ref="D68:E68"/>
    <mergeCell ref="F68:G68"/>
    <mergeCell ref="H68:I68"/>
    <mergeCell ref="A66:C66"/>
    <mergeCell ref="D66:E66"/>
    <mergeCell ref="F66:G66"/>
    <mergeCell ref="H66:I66"/>
    <mergeCell ref="O68:P68"/>
    <mergeCell ref="A69:C69"/>
    <mergeCell ref="D69:E69"/>
    <mergeCell ref="F69:G69"/>
    <mergeCell ref="H69:I69"/>
    <mergeCell ref="A70:C70"/>
    <mergeCell ref="D70:E70"/>
    <mergeCell ref="F70:G70"/>
    <mergeCell ref="H70:I70"/>
    <mergeCell ref="D75:E75"/>
    <mergeCell ref="F75:G75"/>
    <mergeCell ref="H75:I75"/>
    <mergeCell ref="J75:K75"/>
    <mergeCell ref="D76:E76"/>
    <mergeCell ref="F76:G76"/>
    <mergeCell ref="H76:I76"/>
    <mergeCell ref="J76:K76"/>
    <mergeCell ref="A72:H72"/>
    <mergeCell ref="D73:E73"/>
    <mergeCell ref="F73:G73"/>
    <mergeCell ref="H73:I73"/>
    <mergeCell ref="J73:K73"/>
    <mergeCell ref="D74:E74"/>
    <mergeCell ref="F74:G74"/>
    <mergeCell ref="H74:I74"/>
    <mergeCell ref="J74:K74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L80:M80"/>
    <mergeCell ref="N80:O80"/>
    <mergeCell ref="P80:Q80"/>
    <mergeCell ref="D81:E81"/>
    <mergeCell ref="F81:G81"/>
    <mergeCell ref="H81:I81"/>
    <mergeCell ref="J81:K81"/>
    <mergeCell ref="L81:M81"/>
    <mergeCell ref="N81:O81"/>
    <mergeCell ref="P81:Q81"/>
    <mergeCell ref="D84:E84"/>
    <mergeCell ref="F84:G84"/>
    <mergeCell ref="H84:I84"/>
    <mergeCell ref="J84:K84"/>
    <mergeCell ref="D85:E85"/>
    <mergeCell ref="F85:G85"/>
    <mergeCell ref="H85:I85"/>
    <mergeCell ref="J85:K85"/>
    <mergeCell ref="D82:E82"/>
    <mergeCell ref="F82:G82"/>
    <mergeCell ref="H82:I82"/>
    <mergeCell ref="J82:K82"/>
    <mergeCell ref="D83:E83"/>
    <mergeCell ref="F83:G83"/>
    <mergeCell ref="H83:I83"/>
    <mergeCell ref="J83:K83"/>
    <mergeCell ref="D88:E88"/>
    <mergeCell ref="F88:G88"/>
    <mergeCell ref="H88:I88"/>
    <mergeCell ref="J88:K88"/>
    <mergeCell ref="D89:E89"/>
    <mergeCell ref="F89:G89"/>
    <mergeCell ref="H89:I89"/>
    <mergeCell ref="J89:K89"/>
    <mergeCell ref="D86:E86"/>
    <mergeCell ref="F86:G86"/>
    <mergeCell ref="H86:I86"/>
    <mergeCell ref="J86:K86"/>
    <mergeCell ref="D87:E87"/>
    <mergeCell ref="F87:G87"/>
    <mergeCell ref="H87:I87"/>
    <mergeCell ref="J87:K87"/>
    <mergeCell ref="D92:E92"/>
    <mergeCell ref="F92:G92"/>
    <mergeCell ref="H92:I92"/>
    <mergeCell ref="J92:K92"/>
    <mergeCell ref="D93:E93"/>
    <mergeCell ref="F93:G93"/>
    <mergeCell ref="H93:I93"/>
    <mergeCell ref="J93:K93"/>
    <mergeCell ref="D90:E90"/>
    <mergeCell ref="F90:G90"/>
    <mergeCell ref="H90:I90"/>
    <mergeCell ref="J90:K90"/>
    <mergeCell ref="D91:E91"/>
    <mergeCell ref="F91:G91"/>
    <mergeCell ref="H91:I91"/>
    <mergeCell ref="J91:K91"/>
    <mergeCell ref="D96:E96"/>
    <mergeCell ref="F96:G96"/>
    <mergeCell ref="H96:I96"/>
    <mergeCell ref="J96:K96"/>
    <mergeCell ref="D97:E97"/>
    <mergeCell ref="F97:G97"/>
    <mergeCell ref="H97:I97"/>
    <mergeCell ref="J97:K97"/>
    <mergeCell ref="D94:E94"/>
    <mergeCell ref="F94:G94"/>
    <mergeCell ref="H94:I94"/>
    <mergeCell ref="J94:K94"/>
    <mergeCell ref="D95:E95"/>
    <mergeCell ref="F95:G95"/>
    <mergeCell ref="H95:I95"/>
    <mergeCell ref="J95:K95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D98:E98"/>
    <mergeCell ref="F98:G98"/>
    <mergeCell ref="H98:I98"/>
    <mergeCell ref="J98:K98"/>
    <mergeCell ref="D99:E99"/>
    <mergeCell ref="F99:G99"/>
    <mergeCell ref="H99:I99"/>
    <mergeCell ref="J99:K99"/>
    <mergeCell ref="D104:E104"/>
    <mergeCell ref="F104:G104"/>
    <mergeCell ref="H104:I104"/>
    <mergeCell ref="J104:K104"/>
    <mergeCell ref="D105:E105"/>
    <mergeCell ref="F105:G105"/>
    <mergeCell ref="H105:I105"/>
    <mergeCell ref="J105:K105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D108:E108"/>
    <mergeCell ref="F108:G108"/>
    <mergeCell ref="H108:I108"/>
    <mergeCell ref="J108:K108"/>
    <mergeCell ref="D109:E109"/>
    <mergeCell ref="F109:G109"/>
    <mergeCell ref="H109:I109"/>
    <mergeCell ref="J109:K109"/>
    <mergeCell ref="D106:E106"/>
    <mergeCell ref="F106:G106"/>
    <mergeCell ref="H106:I106"/>
    <mergeCell ref="J106:K106"/>
    <mergeCell ref="D107:E107"/>
    <mergeCell ref="F107:G107"/>
    <mergeCell ref="H107:I107"/>
    <mergeCell ref="J107:K107"/>
    <mergeCell ref="H114:K114"/>
    <mergeCell ref="H115:K115"/>
    <mergeCell ref="B116:D116"/>
    <mergeCell ref="A110:B110"/>
    <mergeCell ref="H111:K111"/>
    <mergeCell ref="A112:B112"/>
    <mergeCell ref="H112:K112"/>
    <mergeCell ref="A113:B113"/>
    <mergeCell ref="H113:K113"/>
  </mergeCells>
  <pageMargins left="0.74803149606299213" right="0.23622047244094491" top="0.35433070866141736" bottom="0.15748031496062992" header="0.51181102362204722" footer="0.51181102362204722"/>
  <pageSetup paperSize="9" scale="52" fitToHeight="4" orientation="landscape" r:id="rId1"/>
  <rowBreaks count="2" manualBreakCount="2">
    <brk id="63" max="11" man="1"/>
    <brk id="9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0611021</vt:lpstr>
      <vt:lpstr>'0611021'!Область_друку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2023-04-24T11:43:04Z</dcterms:created>
  <dcterms:modified xsi:type="dcterms:W3CDTF">2023-04-24T13:23:50Z</dcterms:modified>
</cp:coreProperties>
</file>