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021" sheetId="1" r:id="rId1"/>
  </sheets>
  <definedNames>
    <definedName name="_xlnm.Print_Area" localSheetId="0">'0611021'!$A$1:$L$126</definedName>
  </definedNames>
  <calcPr calcId="152511"/>
</workbook>
</file>

<file path=xl/calcChain.xml><?xml version="1.0" encoding="utf-8"?>
<calcChain xmlns="http://schemas.openxmlformats.org/spreadsheetml/2006/main">
  <c r="P119" i="1" l="1"/>
  <c r="P120" i="1" s="1"/>
  <c r="J118" i="1"/>
  <c r="J117" i="1"/>
  <c r="J115" i="1"/>
  <c r="J114" i="1"/>
  <c r="J113" i="1"/>
  <c r="F111" i="1"/>
  <c r="J111" i="1" s="1"/>
  <c r="J110" i="1"/>
  <c r="J109" i="1"/>
  <c r="F104" i="1"/>
  <c r="J104" i="1" s="1"/>
  <c r="F103" i="1"/>
  <c r="J101" i="1"/>
  <c r="J100" i="1"/>
  <c r="J99" i="1"/>
  <c r="J98" i="1"/>
  <c r="J96" i="1"/>
  <c r="J95" i="1"/>
  <c r="J94" i="1"/>
  <c r="J93" i="1"/>
  <c r="J92" i="1"/>
  <c r="J89" i="1"/>
  <c r="J88" i="1"/>
  <c r="J87" i="1"/>
  <c r="F86" i="1"/>
  <c r="F105" i="1" s="1"/>
  <c r="J105" i="1" s="1"/>
  <c r="J85" i="1"/>
  <c r="J84" i="1"/>
  <c r="J83" i="1"/>
  <c r="H76" i="1"/>
  <c r="H75" i="1"/>
  <c r="F74" i="1"/>
  <c r="H103" i="1" s="1"/>
  <c r="J103" i="1" s="1"/>
  <c r="D74" i="1"/>
  <c r="D77" i="1" s="1"/>
  <c r="F67" i="1"/>
  <c r="H90" i="1" s="1"/>
  <c r="D67" i="1"/>
  <c r="F66" i="1"/>
  <c r="H66" i="1" s="1"/>
  <c r="H65" i="1"/>
  <c r="F65" i="1"/>
  <c r="H107" i="1" s="1"/>
  <c r="J107" i="1" s="1"/>
  <c r="F64" i="1"/>
  <c r="H106" i="1" s="1"/>
  <c r="J106" i="1" s="1"/>
  <c r="H63" i="1"/>
  <c r="F62" i="1"/>
  <c r="H62" i="1" s="1"/>
  <c r="D62" i="1"/>
  <c r="F61" i="1"/>
  <c r="D61" i="1"/>
  <c r="H61" i="1" s="1"/>
  <c r="H67" i="1" l="1"/>
  <c r="J86" i="1"/>
  <c r="H64" i="1"/>
  <c r="F68" i="1"/>
  <c r="F90" i="1"/>
  <c r="J90" i="1" s="1"/>
  <c r="H68" i="1"/>
  <c r="H74" i="1"/>
  <c r="H77" i="1" s="1"/>
  <c r="F77" i="1"/>
  <c r="D68" i="1"/>
</calcChain>
</file>

<file path=xl/sharedStrings.xml><?xml version="1.0" encoding="utf-8"?>
<sst xmlns="http://schemas.openxmlformats.org/spreadsheetml/2006/main" count="210" uniqueCount="148">
  <si>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</si>
  <si>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</si>
  <si>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</si>
  <si>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</si>
  <si>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</si>
  <si>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</si>
  <si>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</si>
  <si>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</si>
  <si>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</si>
  <si>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</si>
  <si>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</si>
  <si>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</si>
  <si>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</si>
  <si>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- 670 268 749,51 гривень, у тому числі загального фонду — 537 326 574,22 гривень та спеціального фонду — 132 942 175,29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</si>
  <si>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</si>
  <si>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</si>
  <si>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</si>
  <si>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</si>
  <si>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</si>
  <si>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</si>
  <si>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</si>
  <si>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</si>
  <si>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</si>
  <si>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</si>
  <si>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</si>
  <si>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</si>
  <si>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</si>
  <si>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</si>
  <si>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</si>
  <si>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</si>
  <si>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</si>
  <si>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</si>
  <si>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</si>
  <si>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</si>
  <si>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</si>
  <si>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</si>
  <si>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</si>
  <si>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</si>
  <si>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</si>
  <si>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</si>
  <si>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</si>
  <si>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</si>
  <si>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</si>
  <si>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</si>
  <si>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 xml:space="preserve">Протокол від 27.03.2023 року № 53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</si>
  <si>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</si>
  <si>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01.06.2023 року № 56 засідання постійної комісії з питань планування, бюджету, фінансів та децентралізації 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</si>
  <si>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</si>
  <si>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</si>
  <si>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</si>
  <si>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</si>
  <si>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</si>
  <si>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</si>
  <si>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</si>
  <si>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</si>
  <si>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</si>
  <si>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</si>
  <si>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</si>
  <si>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</si>
  <si>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</si>
  <si>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</si>
  <si>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</si>
  <si>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</si>
  <si>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</si>
  <si>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</si>
  <si>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</si>
  <si>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</si>
  <si>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</si>
  <si>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</si>
  <si>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</si>
  <si>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</si>
  <si>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</si>
  <si>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</si>
  <si>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</si>
  <si>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</si>
  <si>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</si>
  <si>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</si>
  <si>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2020-2026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</si>
  <si>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</si>
  <si>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</si>
  <si>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</si>
  <si>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</si>
  <si>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</si>
  <si>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</si>
  <si>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</si>
  <si>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</si>
  <si>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</si>
  <si>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</si>
  <si>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</si>
  <si>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</si>
  <si>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</si>
  <si>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</si>
  <si>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</si>
  <si>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</si>
  <si>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</si>
  <si>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</si>
  <si>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</si>
  <si>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</si>
  <si>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</si>
  <si>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</si>
  <si>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</si>
  <si>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</si>
  <si>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</si>
  <si>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</si>
  <si>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</si>
  <si>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28.03.2023 року № 8, рішення сесії Хмельницької міської ради від 28.07.2023 року № 7</t>
  </si>
  <si>
    <t>Кількість закладів, в яких буде проведена реконструкція</t>
  </si>
  <si>
    <t>Рішення сесії Хмельницької міської ради від 28.03.2023 року № 8</t>
  </si>
  <si>
    <t>Кількість закладів, у яких буде реалізовано громадські проєкти (Бюджет участі)</t>
  </si>
  <si>
    <t>Рішення сесії Хмельницької міської ради від 02.06.2023 року № 10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</si>
  <si>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</si>
  <si>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№12, рішення сесії від 28.03.2023 р. № 8, рішення сесії Хмельницької міської ради від 02.06.2023 року №10, протокол ПК від 22.06.2023 р. № 59, рішення сесії Хмельницької міської ради від 28.07.2023 року №7, рішення сесії Хмельницької міської ради від 15.09.2023 року №8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</si>
  <si>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</si>
  <si>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№12, рішення сесії від 28.03.2023 р. №8, рішення сесії Хмельницької міської ради від 02.06.2023 року №10, рішення сесії Хмельницької міської ради від 28.07.2023 року №7, рішення сесії Хмельницької міської ради від 15.09.2023 року №8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</si>
  <si>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</si>
  <si>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</si>
  <si>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</si>
  <si>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</si>
  <si>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</si>
  <si>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</si>
  <si>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</si>
  <si>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</si>
  <si>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</si>
  <si>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</si>
  <si>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</si>
  <si>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заклад загальної середньої освіти на виконання поточних ремонтів у тому числі споруд (укриття, бомбосховища тощо)</t>
  </si>
  <si>
    <t>Середні витрати на один заклад загальної середньої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</si>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</sst>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1" fontId="8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4" fontId="17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left" vertical="center" wrapText="1"/>
    </xf>
    <xf numFmtId="2" fontId="15" fillId="0" borderId="9" xfId="1" applyNumberFormat="1" applyFont="1" applyFill="1" applyBorder="1" applyAlignment="1">
      <alignment vertical="center" wrapText="1" shrinkToFit="1"/>
    </xf>
    <xf numFmtId="2" fontId="15" fillId="0" borderId="0" xfId="1" applyNumberFormat="1" applyFont="1" applyFill="1" applyBorder="1" applyAlignment="1">
      <alignment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 shrinkToFit="1"/>
    </xf>
    <xf numFmtId="166" fontId="2" fillId="0" borderId="0" xfId="1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right" vertical="center" wrapTex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 shrinkToFit="1"/>
    </xf>
    <xf numFmtId="165" fontId="8" fillId="0" borderId="5" xfId="1" applyNumberFormat="1" applyFont="1" applyFill="1" applyBorder="1" applyAlignment="1">
      <alignment horizontal="center" vertical="center" wrapText="1" shrinkToFi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3" fontId="2" fillId="0" borderId="5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6"/>
  <sheetViews>
    <sheetView tabSelected="1" view="pageBreakPreview" zoomScale="70" zoomScaleNormal="70" zoomScaleSheetLayoutView="70" workbookViewId="0">
      <selection activeCell="Q117" sqref="Q117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57" t="s">
        <v>0</v>
      </c>
      <c r="I1" s="58"/>
      <c r="J1" s="58"/>
      <c r="K1" s="58"/>
      <c r="L1" s="58"/>
    </row>
    <row r="2" spans="1:23" ht="135" customHeight="1" x14ac:dyDescent="0.2">
      <c r="B2" s="2"/>
      <c r="C2" s="2"/>
      <c r="D2" s="2"/>
      <c r="E2" s="2"/>
      <c r="F2" s="2"/>
      <c r="G2" s="4"/>
      <c r="H2" s="59" t="s">
        <v>147</v>
      </c>
      <c r="I2" s="59"/>
      <c r="J2" s="59"/>
      <c r="K2" s="59"/>
      <c r="L2" s="59"/>
    </row>
    <row r="3" spans="1:23" ht="47.25" customHeight="1" x14ac:dyDescent="0.2">
      <c r="A3" s="60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23" ht="111" customHeight="1" x14ac:dyDescent="0.2">
      <c r="A4" s="5" t="s">
        <v>2</v>
      </c>
      <c r="B4" s="62" t="s">
        <v>3</v>
      </c>
      <c r="C4" s="62"/>
      <c r="D4" s="62"/>
      <c r="E4" s="62"/>
      <c r="F4" s="62"/>
      <c r="G4" s="63" t="s">
        <v>4</v>
      </c>
      <c r="H4" s="63"/>
      <c r="I4" s="63"/>
      <c r="J4" s="63"/>
      <c r="K4" s="63"/>
    </row>
    <row r="5" spans="1:23" ht="97.5" customHeight="1" x14ac:dyDescent="0.2">
      <c r="A5" s="4" t="s">
        <v>5</v>
      </c>
      <c r="B5" s="63" t="s">
        <v>6</v>
      </c>
      <c r="C5" s="62"/>
      <c r="D5" s="62"/>
      <c r="E5" s="62"/>
      <c r="F5" s="62"/>
      <c r="G5" s="62" t="s">
        <v>7</v>
      </c>
      <c r="H5" s="62"/>
      <c r="I5" s="62"/>
      <c r="J5" s="62"/>
      <c r="K5" s="62"/>
    </row>
    <row r="6" spans="1:23" ht="150.75" customHeight="1" x14ac:dyDescent="0.2">
      <c r="A6" s="4" t="s">
        <v>8</v>
      </c>
      <c r="B6" s="63" t="s">
        <v>9</v>
      </c>
      <c r="C6" s="62"/>
      <c r="D6" s="6" t="s">
        <v>10</v>
      </c>
      <c r="E6" s="66" t="s">
        <v>11</v>
      </c>
      <c r="F6" s="63"/>
      <c r="G6" s="63" t="s">
        <v>12</v>
      </c>
      <c r="H6" s="62"/>
      <c r="I6" s="62"/>
      <c r="J6" s="62"/>
      <c r="K6" s="62"/>
    </row>
    <row r="7" spans="1:23" s="7" customFormat="1" ht="34.5" customHeight="1" x14ac:dyDescent="0.2">
      <c r="A7" s="59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M7" s="8"/>
      <c r="N7" s="8"/>
      <c r="O7" s="8"/>
      <c r="P7" s="8"/>
      <c r="Q7" s="8"/>
    </row>
    <row r="8" spans="1:23" ht="18" customHeight="1" x14ac:dyDescent="0.2">
      <c r="A8" s="57" t="s">
        <v>14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23" ht="33" customHeight="1" x14ac:dyDescent="0.2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23" ht="25.5" customHeight="1" x14ac:dyDescent="0.2">
      <c r="A10" s="64" t="s">
        <v>16</v>
      </c>
      <c r="B10" s="64"/>
      <c r="C10" s="64"/>
      <c r="D10" s="64"/>
      <c r="E10" s="64"/>
      <c r="F10" s="64"/>
      <c r="G10" s="64"/>
      <c r="H10" s="64"/>
      <c r="I10" s="64"/>
      <c r="J10" s="9"/>
      <c r="K10" s="9"/>
    </row>
    <row r="11" spans="1:23" ht="25.5" customHeight="1" x14ac:dyDescent="0.2">
      <c r="A11" s="64" t="s">
        <v>17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23" ht="25.5" customHeight="1" x14ac:dyDescent="0.2">
      <c r="A12" s="64" t="s">
        <v>18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23" ht="25.5" customHeight="1" x14ac:dyDescent="0.2">
      <c r="A13" s="64" t="s">
        <v>19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23" ht="25.5" customHeight="1" x14ac:dyDescent="0.2">
      <c r="A14" s="65" t="s">
        <v>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3" ht="25.5" customHeight="1" x14ac:dyDescent="0.2">
      <c r="A15" s="65" t="s">
        <v>21</v>
      </c>
      <c r="B15" s="65"/>
      <c r="C15" s="65"/>
      <c r="D15" s="65"/>
      <c r="E15" s="65"/>
      <c r="F15" s="65"/>
      <c r="G15" s="65"/>
      <c r="H15" s="65"/>
      <c r="I15" s="65"/>
      <c r="J15" s="65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65" t="s">
        <v>22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64" t="s">
        <v>23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23.45" customHeight="1" x14ac:dyDescent="0.2">
      <c r="A18" s="64" t="s">
        <v>24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39" customHeight="1" x14ac:dyDescent="0.2">
      <c r="A19" s="64" t="s">
        <v>25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34.5" customHeight="1" x14ac:dyDescent="0.2">
      <c r="A20" s="64" t="s">
        <v>26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ht="28.5" customHeight="1" x14ac:dyDescent="0.2">
      <c r="A21" s="64" t="s">
        <v>27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36" customHeight="1" x14ac:dyDescent="0.2">
      <c r="A22" s="65" t="s">
        <v>28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20.25" customHeight="1" x14ac:dyDescent="0.2">
      <c r="A23" s="65" t="s">
        <v>29</v>
      </c>
      <c r="B23" s="65"/>
      <c r="C23" s="65"/>
      <c r="D23" s="65"/>
      <c r="E23" s="65"/>
      <c r="F23" s="65"/>
      <c r="G23" s="65"/>
      <c r="H23" s="65"/>
      <c r="I23" s="65"/>
      <c r="J23" s="65"/>
      <c r="K23" s="10"/>
    </row>
    <row r="24" spans="1:11" ht="39.75" customHeight="1" x14ac:dyDescent="0.2">
      <c r="A24" s="64" t="s">
        <v>30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27" customHeight="1" x14ac:dyDescent="0.2">
      <c r="A25" s="65" t="s">
        <v>31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1:11" ht="34.5" customHeight="1" x14ac:dyDescent="0.2">
      <c r="A26" s="64" t="s">
        <v>32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ht="24.6" customHeight="1" x14ac:dyDescent="0.2">
      <c r="A27" s="64" t="s">
        <v>33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ht="39" customHeight="1" x14ac:dyDescent="0.2">
      <c r="A28" s="64" t="s">
        <v>34</v>
      </c>
      <c r="B28" s="64"/>
      <c r="C28" s="64"/>
      <c r="D28" s="64"/>
      <c r="E28" s="64"/>
      <c r="F28" s="64"/>
      <c r="G28" s="64"/>
      <c r="H28" s="64"/>
      <c r="I28" s="64"/>
      <c r="J28" s="64"/>
      <c r="K28" s="9"/>
    </row>
    <row r="29" spans="1:11" ht="26.2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25.5" customHeight="1" x14ac:dyDescent="0.2">
      <c r="A30" s="64" t="s">
        <v>36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27.75" customHeight="1" x14ac:dyDescent="0.2">
      <c r="A31" s="65" t="s">
        <v>37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48.75" customHeight="1" x14ac:dyDescent="0.2">
      <c r="A32" s="65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42.75" customHeight="1" x14ac:dyDescent="0.2">
      <c r="A33" s="65" t="s">
        <v>39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29.25" customHeight="1" x14ac:dyDescent="0.2">
      <c r="A34" s="65" t="s">
        <v>40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ht="24" customHeight="1" x14ac:dyDescent="0.2">
      <c r="A35" s="65" t="s">
        <v>41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ht="25.5" customHeight="1" x14ac:dyDescent="0.2">
      <c r="A36" s="65" t="s">
        <v>42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25.5" customHeight="1" x14ac:dyDescent="0.2">
      <c r="A37" s="65" t="s">
        <v>43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ht="25.5" customHeight="1" x14ac:dyDescent="0.2">
      <c r="A38" s="65" t="s">
        <v>44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ht="25.5" customHeight="1" x14ac:dyDescent="0.2">
      <c r="A39" s="69" t="s">
        <v>45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</row>
    <row r="40" spans="1:11" ht="25.5" customHeight="1" x14ac:dyDescent="0.2">
      <c r="A40" s="65" t="s">
        <v>46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ht="25.5" customHeight="1" x14ac:dyDescent="0.2">
      <c r="A41" s="69" t="s">
        <v>47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 ht="25.5" customHeight="1" x14ac:dyDescent="0.2">
      <c r="A42" s="65" t="s">
        <v>48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25.5" customHeight="1" x14ac:dyDescent="0.2">
      <c r="A43" s="69" t="s">
        <v>49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ht="25.5" customHeight="1" x14ac:dyDescent="0.2">
      <c r="A44" s="65" t="s">
        <v>50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ht="25.5" customHeight="1" x14ac:dyDescent="0.2">
      <c r="A45" s="69" t="s">
        <v>51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ht="28.5" customHeight="1" x14ac:dyDescent="0.2">
      <c r="A46" s="64" t="s">
        <v>52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 ht="9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9.25" customHeight="1" x14ac:dyDescent="0.2">
      <c r="A48" s="11" t="s">
        <v>53</v>
      </c>
      <c r="B48" s="70" t="s">
        <v>54</v>
      </c>
      <c r="C48" s="70"/>
      <c r="D48" s="70"/>
      <c r="E48" s="70"/>
      <c r="F48" s="70"/>
      <c r="G48" s="70"/>
      <c r="H48" s="70"/>
      <c r="I48" s="12"/>
      <c r="J48" s="12"/>
      <c r="K48" s="12"/>
    </row>
    <row r="49" spans="1:22" ht="38.25" customHeight="1" x14ac:dyDescent="0.2">
      <c r="A49" s="13">
        <v>1</v>
      </c>
      <c r="B49" s="71" t="s">
        <v>55</v>
      </c>
      <c r="C49" s="71"/>
      <c r="D49" s="71"/>
      <c r="E49" s="71"/>
      <c r="F49" s="71"/>
      <c r="G49" s="71"/>
      <c r="H49" s="71"/>
      <c r="I49" s="12"/>
      <c r="J49" s="12"/>
      <c r="K49" s="12"/>
    </row>
    <row r="50" spans="1:22" ht="12" customHeight="1" x14ac:dyDescent="0.2">
      <c r="A50" s="14"/>
      <c r="B50" s="5"/>
      <c r="C50" s="5"/>
      <c r="D50" s="5"/>
      <c r="E50" s="5"/>
      <c r="F50" s="5"/>
      <c r="G50" s="5"/>
      <c r="H50" s="5"/>
      <c r="I50" s="12"/>
      <c r="J50" s="12"/>
      <c r="K50" s="12"/>
    </row>
    <row r="51" spans="1:22" ht="27" customHeight="1" x14ac:dyDescent="0.2">
      <c r="A51" s="59" t="s">
        <v>56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22" ht="10.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22" ht="28.5" customHeight="1" x14ac:dyDescent="0.2">
      <c r="A53" s="59" t="s">
        <v>57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22" ht="1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22" ht="17.25" customHeight="1" x14ac:dyDescent="0.2">
      <c r="A55" s="11" t="s">
        <v>53</v>
      </c>
      <c r="B55" s="70" t="s">
        <v>58</v>
      </c>
      <c r="C55" s="70"/>
      <c r="D55" s="70"/>
      <c r="E55" s="70"/>
      <c r="F55" s="70"/>
      <c r="G55" s="70"/>
      <c r="H55" s="70"/>
      <c r="I55" s="12"/>
      <c r="J55" s="12"/>
      <c r="K55" s="12"/>
    </row>
    <row r="56" spans="1:22" ht="27" customHeight="1" x14ac:dyDescent="0.2">
      <c r="A56" s="15">
        <v>1</v>
      </c>
      <c r="B56" s="76" t="s">
        <v>59</v>
      </c>
      <c r="C56" s="77"/>
      <c r="D56" s="77"/>
      <c r="E56" s="77"/>
      <c r="F56" s="77"/>
      <c r="G56" s="77"/>
      <c r="H56" s="78"/>
      <c r="I56" s="12"/>
      <c r="J56" s="12"/>
      <c r="K56" s="12"/>
    </row>
    <row r="57" spans="1:22" ht="23.25" customHeight="1" x14ac:dyDescent="0.2">
      <c r="A57" s="59" t="s">
        <v>60</v>
      </c>
      <c r="B57" s="59"/>
      <c r="C57" s="59"/>
      <c r="D57" s="59"/>
      <c r="E57" s="59"/>
      <c r="F57" s="59"/>
      <c r="G57" s="59"/>
      <c r="H57" s="59"/>
      <c r="I57" s="12"/>
      <c r="J57" s="12"/>
      <c r="K57" s="12"/>
    </row>
    <row r="58" spans="1:22" ht="15.75" customHeight="1" x14ac:dyDescent="0.2">
      <c r="A58" s="79" t="s">
        <v>61</v>
      </c>
      <c r="B58" s="79"/>
      <c r="C58" s="79"/>
      <c r="D58" s="79"/>
      <c r="E58" s="79"/>
      <c r="F58" s="79"/>
      <c r="G58" s="79"/>
      <c r="H58" s="79"/>
      <c r="I58" s="79"/>
      <c r="J58" s="4"/>
      <c r="K58" s="4"/>
    </row>
    <row r="59" spans="1:22" s="18" customFormat="1" ht="31.5" customHeight="1" x14ac:dyDescent="0.2">
      <c r="A59" s="16" t="s">
        <v>53</v>
      </c>
      <c r="B59" s="70" t="s">
        <v>62</v>
      </c>
      <c r="C59" s="70"/>
      <c r="D59" s="70" t="s">
        <v>63</v>
      </c>
      <c r="E59" s="70"/>
      <c r="F59" s="70" t="s">
        <v>64</v>
      </c>
      <c r="G59" s="70"/>
      <c r="H59" s="70" t="s">
        <v>65</v>
      </c>
      <c r="I59" s="70"/>
      <c r="J59" s="17"/>
      <c r="K59" s="6"/>
      <c r="S59" s="73"/>
      <c r="T59" s="73"/>
      <c r="U59" s="73"/>
      <c r="V59" s="73"/>
    </row>
    <row r="60" spans="1:22" ht="21" customHeight="1" x14ac:dyDescent="0.2">
      <c r="A60" s="19">
        <v>1</v>
      </c>
      <c r="B60" s="74">
        <v>2</v>
      </c>
      <c r="C60" s="74"/>
      <c r="D60" s="74">
        <v>3</v>
      </c>
      <c r="E60" s="74"/>
      <c r="F60" s="74">
        <v>4</v>
      </c>
      <c r="G60" s="74"/>
      <c r="H60" s="74">
        <v>6</v>
      </c>
      <c r="I60" s="74"/>
      <c r="J60" s="20"/>
      <c r="K60" s="12"/>
      <c r="S60" s="75"/>
      <c r="T60" s="75"/>
      <c r="U60" s="75"/>
      <c r="V60" s="75"/>
    </row>
    <row r="61" spans="1:22" ht="32.25" customHeight="1" x14ac:dyDescent="0.2">
      <c r="A61" s="21">
        <v>1</v>
      </c>
      <c r="B61" s="71" t="s">
        <v>66</v>
      </c>
      <c r="C61" s="71"/>
      <c r="D61" s="80">
        <f>401309955-1300000-D67+15892022+17516466.45+45699.61+1019130+790781+50000+(389800+26283335+177992)+(537040.88-53280+4714913-25169)</f>
        <v>467247255.27999997</v>
      </c>
      <c r="E61" s="80"/>
      <c r="F61" s="81">
        <f>27245527+1.27-18325.37-1330068.27+9900</f>
        <v>25907034.629999999</v>
      </c>
      <c r="G61" s="81"/>
      <c r="H61" s="80">
        <f t="shared" ref="H61:H67" si="0">D61+F61</f>
        <v>493154289.90999997</v>
      </c>
      <c r="I61" s="80"/>
      <c r="J61" s="22"/>
      <c r="K61" s="12"/>
      <c r="S61" s="82"/>
      <c r="T61" s="82"/>
      <c r="U61" s="82"/>
      <c r="V61" s="82"/>
    </row>
    <row r="62" spans="1:22" ht="32.25" customHeight="1" x14ac:dyDescent="0.2">
      <c r="A62" s="21">
        <v>2</v>
      </c>
      <c r="B62" s="71" t="s">
        <v>67</v>
      </c>
      <c r="C62" s="71"/>
      <c r="D62" s="80">
        <f>68902488.28-50000-174600</f>
        <v>68677888.280000001</v>
      </c>
      <c r="E62" s="80"/>
      <c r="F62" s="81">
        <f>28143040-9900</f>
        <v>28133140</v>
      </c>
      <c r="G62" s="81"/>
      <c r="H62" s="80">
        <f t="shared" si="0"/>
        <v>96811028.280000001</v>
      </c>
      <c r="I62" s="80"/>
      <c r="J62" s="22"/>
      <c r="K62" s="12"/>
      <c r="S62" s="82"/>
      <c r="T62" s="82"/>
      <c r="U62" s="82"/>
      <c r="V62" s="82"/>
    </row>
    <row r="63" spans="1:22" ht="32.25" customHeight="1" x14ac:dyDescent="0.2">
      <c r="A63" s="21">
        <v>3</v>
      </c>
      <c r="B63" s="71" t="s">
        <v>68</v>
      </c>
      <c r="C63" s="71"/>
      <c r="D63" s="80">
        <v>1300000</v>
      </c>
      <c r="E63" s="80"/>
      <c r="F63" s="81">
        <v>0</v>
      </c>
      <c r="G63" s="81"/>
      <c r="H63" s="80">
        <f t="shared" si="0"/>
        <v>1300000</v>
      </c>
      <c r="I63" s="80"/>
      <c r="J63" s="22"/>
      <c r="K63" s="12"/>
      <c r="S63" s="23"/>
      <c r="T63" s="23"/>
      <c r="U63" s="23"/>
      <c r="V63" s="23"/>
    </row>
    <row r="64" spans="1:22" ht="32.25" customHeight="1" x14ac:dyDescent="0.2">
      <c r="A64" s="21">
        <v>4</v>
      </c>
      <c r="B64" s="71" t="s">
        <v>69</v>
      </c>
      <c r="C64" s="71"/>
      <c r="D64" s="81">
        <v>0</v>
      </c>
      <c r="E64" s="81"/>
      <c r="F64" s="81">
        <f>19798515.37+1749105+23962325.74-6353120.88</f>
        <v>39156825.229999997</v>
      </c>
      <c r="G64" s="81"/>
      <c r="H64" s="80">
        <f t="shared" si="0"/>
        <v>39156825.229999997</v>
      </c>
      <c r="I64" s="80"/>
      <c r="J64" s="22"/>
      <c r="K64" s="12"/>
      <c r="M64" s="83"/>
      <c r="N64" s="83"/>
      <c r="O64" s="24"/>
      <c r="S64" s="82"/>
      <c r="T64" s="82"/>
      <c r="U64" s="82"/>
      <c r="V64" s="82"/>
    </row>
    <row r="65" spans="1:24" ht="32.25" customHeight="1" x14ac:dyDescent="0.2">
      <c r="A65" s="21">
        <v>5</v>
      </c>
      <c r="B65" s="71" t="s">
        <v>70</v>
      </c>
      <c r="C65" s="71"/>
      <c r="D65" s="81">
        <v>0</v>
      </c>
      <c r="E65" s="81"/>
      <c r="F65" s="81">
        <f>1673248.27+761098.73</f>
        <v>2434347</v>
      </c>
      <c r="G65" s="81"/>
      <c r="H65" s="80">
        <f t="shared" si="0"/>
        <v>2434347</v>
      </c>
      <c r="I65" s="80"/>
      <c r="J65" s="22"/>
      <c r="K65" s="12"/>
      <c r="M65" s="25"/>
      <c r="N65" s="25"/>
      <c r="O65" s="24"/>
      <c r="S65" s="23"/>
      <c r="T65" s="23"/>
      <c r="U65" s="23"/>
      <c r="V65" s="23"/>
    </row>
    <row r="66" spans="1:24" ht="32.25" customHeight="1" x14ac:dyDescent="0.2">
      <c r="A66" s="21">
        <v>6</v>
      </c>
      <c r="B66" s="71" t="s">
        <v>71</v>
      </c>
      <c r="C66" s="71"/>
      <c r="D66" s="81">
        <v>0</v>
      </c>
      <c r="E66" s="81"/>
      <c r="F66" s="81">
        <f>14160720+3033585+400980+14728840+4860000</f>
        <v>37184125</v>
      </c>
      <c r="G66" s="81"/>
      <c r="H66" s="80">
        <f t="shared" si="0"/>
        <v>37184125</v>
      </c>
      <c r="I66" s="80"/>
      <c r="J66" s="22"/>
      <c r="K66" s="12"/>
      <c r="L66" s="24"/>
      <c r="M66" s="83"/>
      <c r="N66" s="83"/>
      <c r="S66" s="82"/>
      <c r="T66" s="82"/>
      <c r="U66" s="82"/>
      <c r="V66" s="82"/>
      <c r="X66" s="24"/>
    </row>
    <row r="67" spans="1:24" ht="32.25" customHeight="1" x14ac:dyDescent="0.2">
      <c r="A67" s="21">
        <v>7</v>
      </c>
      <c r="B67" s="71" t="s">
        <v>72</v>
      </c>
      <c r="C67" s="71"/>
      <c r="D67" s="80">
        <f>42678.21+58752.45</f>
        <v>101430.66</v>
      </c>
      <c r="E67" s="80"/>
      <c r="F67" s="81">
        <f>18325.37+108378.06</f>
        <v>126703.43</v>
      </c>
      <c r="G67" s="81"/>
      <c r="H67" s="80">
        <f t="shared" si="0"/>
        <v>228134.09</v>
      </c>
      <c r="I67" s="80"/>
      <c r="J67" s="22"/>
      <c r="K67" s="12"/>
      <c r="L67" s="24"/>
      <c r="M67" s="25"/>
      <c r="N67" s="25"/>
      <c r="S67" s="23"/>
      <c r="T67" s="23"/>
      <c r="U67" s="23"/>
      <c r="V67" s="23"/>
      <c r="X67" s="24"/>
    </row>
    <row r="68" spans="1:24" ht="25.5" customHeight="1" x14ac:dyDescent="0.2">
      <c r="A68" s="85" t="s">
        <v>73</v>
      </c>
      <c r="B68" s="85"/>
      <c r="C68" s="85"/>
      <c r="D68" s="80">
        <f>SUM(D61:D67)</f>
        <v>537326574.21999991</v>
      </c>
      <c r="E68" s="80"/>
      <c r="F68" s="81">
        <f>SUM(F61:F67)</f>
        <v>132942175.28999999</v>
      </c>
      <c r="G68" s="81"/>
      <c r="H68" s="80">
        <f>SUM(H61:H67)</f>
        <v>670268749.50999999</v>
      </c>
      <c r="I68" s="80"/>
      <c r="J68" s="12"/>
      <c r="K68" s="12"/>
      <c r="L68" s="24"/>
      <c r="M68" s="84"/>
      <c r="N68" s="84"/>
      <c r="O68" s="82"/>
      <c r="P68" s="82"/>
      <c r="Q68" s="82"/>
      <c r="R68" s="82"/>
      <c r="S68" s="82"/>
      <c r="T68" s="82"/>
      <c r="U68" s="82"/>
      <c r="V68" s="82"/>
    </row>
    <row r="69" spans="1:24" ht="13.5" customHeight="1" x14ac:dyDescent="0.2">
      <c r="A69" s="12"/>
      <c r="B69" s="5"/>
      <c r="C69" s="12"/>
      <c r="D69" s="26"/>
      <c r="E69" s="26"/>
      <c r="F69" s="26"/>
      <c r="G69" s="26"/>
      <c r="H69" s="26"/>
      <c r="I69" s="26"/>
      <c r="J69" s="12"/>
      <c r="K69" s="12"/>
      <c r="M69" s="84"/>
      <c r="N69" s="84"/>
      <c r="O69" s="82"/>
      <c r="P69" s="82"/>
      <c r="Q69" s="82"/>
      <c r="R69" s="82"/>
    </row>
    <row r="70" spans="1:24" ht="20.25" customHeight="1" x14ac:dyDescent="0.2">
      <c r="A70" s="59" t="s">
        <v>74</v>
      </c>
      <c r="B70" s="59"/>
      <c r="C70" s="59"/>
      <c r="D70" s="59"/>
      <c r="E70" s="59"/>
      <c r="F70" s="59"/>
      <c r="G70" s="59"/>
      <c r="H70" s="59"/>
      <c r="I70" s="12"/>
      <c r="J70" s="12"/>
      <c r="K70" s="12"/>
      <c r="M70" s="84"/>
      <c r="N70" s="84"/>
      <c r="O70" s="84"/>
      <c r="P70" s="84"/>
      <c r="Q70" s="82"/>
      <c r="R70" s="82"/>
    </row>
    <row r="71" spans="1:24" ht="16.5" customHeight="1" x14ac:dyDescent="0.2">
      <c r="A71" s="79" t="s">
        <v>61</v>
      </c>
      <c r="B71" s="79"/>
      <c r="C71" s="79"/>
      <c r="D71" s="79"/>
      <c r="E71" s="79"/>
      <c r="F71" s="79"/>
      <c r="G71" s="79"/>
      <c r="H71" s="79"/>
      <c r="I71" s="79"/>
      <c r="J71" s="4"/>
      <c r="K71" s="4"/>
      <c r="M71" s="84"/>
      <c r="N71" s="84"/>
      <c r="O71" s="84"/>
      <c r="P71" s="84"/>
      <c r="Q71" s="82"/>
      <c r="R71" s="82"/>
    </row>
    <row r="72" spans="1:24" ht="24" customHeight="1" x14ac:dyDescent="0.2">
      <c r="A72" s="70" t="s">
        <v>75</v>
      </c>
      <c r="B72" s="70"/>
      <c r="C72" s="70"/>
      <c r="D72" s="70" t="s">
        <v>63</v>
      </c>
      <c r="E72" s="70"/>
      <c r="F72" s="70" t="s">
        <v>64</v>
      </c>
      <c r="G72" s="70"/>
      <c r="H72" s="70" t="s">
        <v>65</v>
      </c>
      <c r="I72" s="70"/>
      <c r="J72" s="12"/>
      <c r="K72" s="12"/>
      <c r="M72" s="84"/>
      <c r="N72" s="84"/>
      <c r="O72" s="84"/>
      <c r="P72" s="84"/>
      <c r="Q72" s="23"/>
    </row>
    <row r="73" spans="1:24" ht="16.5" customHeight="1" x14ac:dyDescent="0.2">
      <c r="A73" s="74">
        <v>1</v>
      </c>
      <c r="B73" s="74"/>
      <c r="C73" s="74"/>
      <c r="D73" s="74">
        <v>2</v>
      </c>
      <c r="E73" s="74"/>
      <c r="F73" s="74">
        <v>3</v>
      </c>
      <c r="G73" s="74"/>
      <c r="H73" s="74">
        <v>4</v>
      </c>
      <c r="I73" s="74"/>
      <c r="J73" s="12"/>
      <c r="K73" s="12"/>
    </row>
    <row r="74" spans="1:24" ht="31.5" customHeight="1" x14ac:dyDescent="0.2">
      <c r="A74" s="76" t="s">
        <v>76</v>
      </c>
      <c r="B74" s="77"/>
      <c r="C74" s="78"/>
      <c r="D74" s="86">
        <f>503884027.34+26851127+4998904.88</f>
        <v>535734059.21999997</v>
      </c>
      <c r="E74" s="86"/>
      <c r="F74" s="86">
        <f>94582051.7+39452264.47-1493120.88</f>
        <v>132541195.29000001</v>
      </c>
      <c r="G74" s="86"/>
      <c r="H74" s="86">
        <f>F74+D74</f>
        <v>668275254.50999999</v>
      </c>
      <c r="I74" s="86"/>
      <c r="J74" s="12"/>
      <c r="K74" s="12"/>
      <c r="O74" s="84"/>
      <c r="P74" s="84"/>
    </row>
    <row r="75" spans="1:24" ht="44.25" customHeight="1" x14ac:dyDescent="0.2">
      <c r="A75" s="76" t="s">
        <v>77</v>
      </c>
      <c r="B75" s="77"/>
      <c r="C75" s="78"/>
      <c r="D75" s="86">
        <v>292515</v>
      </c>
      <c r="E75" s="86"/>
      <c r="F75" s="86">
        <v>400980</v>
      </c>
      <c r="G75" s="86"/>
      <c r="H75" s="86">
        <f>F75+D75</f>
        <v>693495</v>
      </c>
      <c r="I75" s="86"/>
      <c r="J75" s="12"/>
      <c r="K75" s="12"/>
      <c r="O75" s="26"/>
      <c r="P75" s="26"/>
    </row>
    <row r="76" spans="1:24" ht="58.5" customHeight="1" x14ac:dyDescent="0.2">
      <c r="A76" s="76" t="s">
        <v>78</v>
      </c>
      <c r="B76" s="77"/>
      <c r="C76" s="78"/>
      <c r="D76" s="86">
        <v>1300000</v>
      </c>
      <c r="E76" s="86"/>
      <c r="F76" s="86">
        <v>0</v>
      </c>
      <c r="G76" s="86"/>
      <c r="H76" s="86">
        <f>F76+D76</f>
        <v>1300000</v>
      </c>
      <c r="I76" s="86"/>
      <c r="J76" s="12"/>
      <c r="K76" s="12"/>
      <c r="O76" s="26"/>
      <c r="P76" s="26"/>
    </row>
    <row r="77" spans="1:24" s="28" customFormat="1" ht="24" customHeight="1" x14ac:dyDescent="0.2">
      <c r="A77" s="87" t="s">
        <v>73</v>
      </c>
      <c r="B77" s="88"/>
      <c r="C77" s="88"/>
      <c r="D77" s="80">
        <f>D74+D75+D76</f>
        <v>537326574.22000003</v>
      </c>
      <c r="E77" s="80"/>
      <c r="F77" s="80">
        <f>F74+F75+F76</f>
        <v>132942175.29000001</v>
      </c>
      <c r="G77" s="80"/>
      <c r="H77" s="80">
        <f>SUM(H74:H76)</f>
        <v>670268749.50999999</v>
      </c>
      <c r="I77" s="80"/>
      <c r="J77" s="5"/>
      <c r="K77" s="27"/>
    </row>
    <row r="78" spans="1:24" ht="15.75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24" ht="17.25" customHeight="1" x14ac:dyDescent="0.2">
      <c r="A79" s="59" t="s">
        <v>79</v>
      </c>
      <c r="B79" s="59"/>
      <c r="C79" s="59"/>
      <c r="D79" s="59"/>
      <c r="E79" s="59"/>
      <c r="F79" s="59"/>
      <c r="G79" s="59"/>
      <c r="H79" s="59"/>
      <c r="I79" s="12"/>
      <c r="J79" s="12"/>
      <c r="K79" s="12"/>
    </row>
    <row r="80" spans="1:24" ht="43.5" customHeight="1" x14ac:dyDescent="0.2">
      <c r="A80" s="16" t="s">
        <v>53</v>
      </c>
      <c r="B80" s="16" t="s">
        <v>80</v>
      </c>
      <c r="C80" s="16" t="s">
        <v>81</v>
      </c>
      <c r="D80" s="70" t="s">
        <v>82</v>
      </c>
      <c r="E80" s="70"/>
      <c r="F80" s="70" t="s">
        <v>63</v>
      </c>
      <c r="G80" s="70"/>
      <c r="H80" s="70" t="s">
        <v>64</v>
      </c>
      <c r="I80" s="70"/>
      <c r="J80" s="70" t="s">
        <v>65</v>
      </c>
      <c r="K80" s="70"/>
    </row>
    <row r="81" spans="1:17" s="18" customFormat="1" ht="21.95" customHeight="1" x14ac:dyDescent="0.2">
      <c r="A81" s="19">
        <v>1</v>
      </c>
      <c r="B81" s="19">
        <v>2</v>
      </c>
      <c r="C81" s="19">
        <v>3</v>
      </c>
      <c r="D81" s="74">
        <v>4</v>
      </c>
      <c r="E81" s="74"/>
      <c r="F81" s="74">
        <v>5</v>
      </c>
      <c r="G81" s="74"/>
      <c r="H81" s="74">
        <v>6</v>
      </c>
      <c r="I81" s="74"/>
      <c r="J81" s="74">
        <v>7</v>
      </c>
      <c r="K81" s="90"/>
    </row>
    <row r="82" spans="1:17" ht="21.95" customHeight="1" x14ac:dyDescent="0.2">
      <c r="A82" s="21">
        <v>1</v>
      </c>
      <c r="B82" s="29" t="s">
        <v>83</v>
      </c>
      <c r="C82" s="30"/>
      <c r="D82" s="90"/>
      <c r="E82" s="90"/>
      <c r="F82" s="90"/>
      <c r="G82" s="90"/>
      <c r="H82" s="90"/>
      <c r="I82" s="90"/>
      <c r="J82" s="90"/>
      <c r="K82" s="90"/>
    </row>
    <row r="83" spans="1:17" ht="27" customHeight="1" x14ac:dyDescent="0.2">
      <c r="A83" s="31"/>
      <c r="B83" s="32" t="s">
        <v>84</v>
      </c>
      <c r="C83" s="32" t="s">
        <v>85</v>
      </c>
      <c r="D83" s="71" t="s">
        <v>86</v>
      </c>
      <c r="E83" s="71"/>
      <c r="F83" s="89">
        <v>49</v>
      </c>
      <c r="G83" s="89"/>
      <c r="H83" s="90"/>
      <c r="I83" s="90"/>
      <c r="J83" s="89">
        <f t="shared" ref="J83:J89" si="1">F83+H83</f>
        <v>49</v>
      </c>
      <c r="K83" s="89"/>
    </row>
    <row r="84" spans="1:17" ht="21.75" customHeight="1" x14ac:dyDescent="0.2">
      <c r="A84" s="31"/>
      <c r="B84" s="32" t="s">
        <v>87</v>
      </c>
      <c r="C84" s="32" t="s">
        <v>85</v>
      </c>
      <c r="D84" s="71" t="s">
        <v>86</v>
      </c>
      <c r="E84" s="71"/>
      <c r="F84" s="91">
        <v>1324</v>
      </c>
      <c r="G84" s="92"/>
      <c r="H84" s="93"/>
      <c r="I84" s="94"/>
      <c r="J84" s="91">
        <f t="shared" si="1"/>
        <v>1324</v>
      </c>
      <c r="K84" s="92"/>
    </row>
    <row r="85" spans="1:17" s="7" customFormat="1" ht="27" customHeight="1" x14ac:dyDescent="0.2">
      <c r="A85" s="33"/>
      <c r="B85" s="34" t="s">
        <v>88</v>
      </c>
      <c r="C85" s="34" t="s">
        <v>85</v>
      </c>
      <c r="D85" s="97" t="s">
        <v>89</v>
      </c>
      <c r="E85" s="97"/>
      <c r="F85" s="98">
        <v>4928.5600000000004</v>
      </c>
      <c r="G85" s="99"/>
      <c r="H85" s="98">
        <v>107.05</v>
      </c>
      <c r="I85" s="99"/>
      <c r="J85" s="98">
        <f t="shared" si="1"/>
        <v>5035.6100000000006</v>
      </c>
      <c r="K85" s="99"/>
      <c r="M85" s="35"/>
    </row>
    <row r="86" spans="1:17" s="7" customFormat="1" ht="24.75" customHeight="1" x14ac:dyDescent="0.2">
      <c r="A86" s="33"/>
      <c r="B86" s="34" t="s">
        <v>90</v>
      </c>
      <c r="C86" s="34" t="s">
        <v>85</v>
      </c>
      <c r="D86" s="97" t="s">
        <v>89</v>
      </c>
      <c r="E86" s="97"/>
      <c r="F86" s="98">
        <f>3462.78+0.78</f>
        <v>3463.5600000000004</v>
      </c>
      <c r="G86" s="99"/>
      <c r="H86" s="98">
        <v>87.05</v>
      </c>
      <c r="I86" s="99"/>
      <c r="J86" s="98">
        <f t="shared" si="1"/>
        <v>3550.6100000000006</v>
      </c>
      <c r="K86" s="99"/>
      <c r="M86" s="36"/>
    </row>
    <row r="87" spans="1:17" s="7" customFormat="1" ht="27" customHeight="1" x14ac:dyDescent="0.2">
      <c r="A87" s="33"/>
      <c r="B87" s="34" t="s">
        <v>91</v>
      </c>
      <c r="C87" s="34" t="s">
        <v>85</v>
      </c>
      <c r="D87" s="97" t="s">
        <v>89</v>
      </c>
      <c r="E87" s="97"/>
      <c r="F87" s="98">
        <v>427.75</v>
      </c>
      <c r="G87" s="99"/>
      <c r="H87" s="98">
        <v>2.5</v>
      </c>
      <c r="I87" s="99"/>
      <c r="J87" s="100">
        <f t="shared" si="1"/>
        <v>430.25</v>
      </c>
      <c r="K87" s="100"/>
      <c r="L87" s="37"/>
      <c r="M87" s="38"/>
      <c r="N87" s="95"/>
      <c r="O87" s="95"/>
      <c r="P87" s="96"/>
      <c r="Q87" s="96"/>
    </row>
    <row r="88" spans="1:17" s="7" customFormat="1" ht="29.25" customHeight="1" x14ac:dyDescent="0.2">
      <c r="A88" s="33"/>
      <c r="B88" s="34" t="s">
        <v>92</v>
      </c>
      <c r="C88" s="34" t="s">
        <v>85</v>
      </c>
      <c r="D88" s="97" t="s">
        <v>89</v>
      </c>
      <c r="E88" s="97"/>
      <c r="F88" s="98">
        <v>1037.25</v>
      </c>
      <c r="G88" s="99"/>
      <c r="H88" s="98">
        <v>17.5</v>
      </c>
      <c r="I88" s="99"/>
      <c r="J88" s="100">
        <f t="shared" si="1"/>
        <v>1054.75</v>
      </c>
      <c r="K88" s="100"/>
      <c r="L88" s="37"/>
      <c r="M88" s="38"/>
      <c r="N88" s="95"/>
      <c r="O88" s="95"/>
      <c r="P88" s="96"/>
      <c r="Q88" s="96"/>
    </row>
    <row r="89" spans="1:17" s="7" customFormat="1" ht="34.5" customHeight="1" x14ac:dyDescent="0.2">
      <c r="A89" s="33"/>
      <c r="B89" s="34" t="s">
        <v>93</v>
      </c>
      <c r="C89" s="34" t="s">
        <v>94</v>
      </c>
      <c r="D89" s="76" t="s">
        <v>95</v>
      </c>
      <c r="E89" s="78"/>
      <c r="F89" s="98">
        <v>1300000</v>
      </c>
      <c r="G89" s="99"/>
      <c r="H89" s="98"/>
      <c r="I89" s="99"/>
      <c r="J89" s="100">
        <f t="shared" si="1"/>
        <v>1300000</v>
      </c>
      <c r="K89" s="100"/>
      <c r="L89" s="39"/>
      <c r="M89" s="39"/>
      <c r="N89" s="40"/>
      <c r="O89" s="40"/>
      <c r="P89" s="39"/>
      <c r="Q89" s="39"/>
    </row>
    <row r="90" spans="1:17" s="28" customFormat="1" ht="34.5" customHeight="1" x14ac:dyDescent="0.2">
      <c r="A90" s="41"/>
      <c r="B90" s="42" t="s">
        <v>96</v>
      </c>
      <c r="C90" s="42" t="s">
        <v>94</v>
      </c>
      <c r="D90" s="101" t="s">
        <v>97</v>
      </c>
      <c r="E90" s="101"/>
      <c r="F90" s="102">
        <f>D67</f>
        <v>101430.66</v>
      </c>
      <c r="G90" s="102"/>
      <c r="H90" s="102">
        <f>F67</f>
        <v>126703.43</v>
      </c>
      <c r="I90" s="102"/>
      <c r="J90" s="102">
        <f>F90+H90</f>
        <v>228134.09</v>
      </c>
      <c r="K90" s="102"/>
      <c r="L90" s="43"/>
      <c r="M90" s="43"/>
      <c r="N90" s="44"/>
      <c r="O90" s="44"/>
      <c r="P90" s="43"/>
      <c r="Q90" s="43"/>
    </row>
    <row r="91" spans="1:17" ht="19.5" customHeight="1" x14ac:dyDescent="0.2">
      <c r="A91" s="31">
        <v>2</v>
      </c>
      <c r="B91" s="29" t="s">
        <v>98</v>
      </c>
      <c r="C91" s="32"/>
      <c r="D91" s="71"/>
      <c r="E91" s="71"/>
      <c r="F91" s="109"/>
      <c r="G91" s="110"/>
      <c r="H91" s="111"/>
      <c r="I91" s="112"/>
      <c r="J91" s="109"/>
      <c r="K91" s="110"/>
    </row>
    <row r="92" spans="1:17" ht="31.5" customHeight="1" x14ac:dyDescent="0.2">
      <c r="A92" s="31"/>
      <c r="B92" s="32" t="s">
        <v>99</v>
      </c>
      <c r="C92" s="32" t="s">
        <v>100</v>
      </c>
      <c r="D92" s="71" t="s">
        <v>101</v>
      </c>
      <c r="E92" s="71"/>
      <c r="F92" s="113">
        <v>38313</v>
      </c>
      <c r="G92" s="114"/>
      <c r="H92" s="107"/>
      <c r="I92" s="108"/>
      <c r="J92" s="113">
        <f>F92+H92</f>
        <v>38313</v>
      </c>
      <c r="K92" s="114"/>
    </row>
    <row r="93" spans="1:17" ht="29.25" customHeight="1" x14ac:dyDescent="0.2">
      <c r="A93" s="31"/>
      <c r="B93" s="32" t="s">
        <v>102</v>
      </c>
      <c r="C93" s="32" t="s">
        <v>85</v>
      </c>
      <c r="D93" s="76" t="s">
        <v>95</v>
      </c>
      <c r="E93" s="78"/>
      <c r="F93" s="103">
        <v>174</v>
      </c>
      <c r="G93" s="104"/>
      <c r="H93" s="105"/>
      <c r="I93" s="106"/>
      <c r="J93" s="103">
        <f>F93</f>
        <v>174</v>
      </c>
      <c r="K93" s="104"/>
    </row>
    <row r="94" spans="1:17" ht="31.5" customHeight="1" x14ac:dyDescent="0.2">
      <c r="A94" s="31"/>
      <c r="B94" s="32" t="s">
        <v>103</v>
      </c>
      <c r="C94" s="32" t="s">
        <v>94</v>
      </c>
      <c r="D94" s="76" t="s">
        <v>95</v>
      </c>
      <c r="E94" s="78"/>
      <c r="F94" s="107">
        <v>27</v>
      </c>
      <c r="G94" s="108"/>
      <c r="H94" s="105"/>
      <c r="I94" s="106"/>
      <c r="J94" s="107">
        <f>F94</f>
        <v>27</v>
      </c>
      <c r="K94" s="108"/>
    </row>
    <row r="95" spans="1:17" ht="126" customHeight="1" x14ac:dyDescent="0.2">
      <c r="A95" s="33"/>
      <c r="B95" s="32" t="s">
        <v>104</v>
      </c>
      <c r="C95" s="32" t="s">
        <v>85</v>
      </c>
      <c r="D95" s="76" t="s">
        <v>105</v>
      </c>
      <c r="E95" s="78"/>
      <c r="F95" s="107"/>
      <c r="G95" s="108"/>
      <c r="H95" s="113">
        <v>17</v>
      </c>
      <c r="I95" s="114"/>
      <c r="J95" s="113">
        <f>F95+H95</f>
        <v>17</v>
      </c>
      <c r="K95" s="114"/>
    </row>
    <row r="96" spans="1:17" ht="45.75" customHeight="1" x14ac:dyDescent="0.2">
      <c r="A96" s="33"/>
      <c r="B96" s="32" t="s">
        <v>106</v>
      </c>
      <c r="C96" s="32" t="s">
        <v>85</v>
      </c>
      <c r="D96" s="76" t="s">
        <v>107</v>
      </c>
      <c r="E96" s="78"/>
      <c r="F96" s="107"/>
      <c r="G96" s="108"/>
      <c r="H96" s="113">
        <v>3</v>
      </c>
      <c r="I96" s="114"/>
      <c r="J96" s="113">
        <f>F96+H96</f>
        <v>3</v>
      </c>
      <c r="K96" s="114"/>
    </row>
    <row r="97" spans="1:11" ht="63.75" customHeight="1" x14ac:dyDescent="0.2">
      <c r="A97" s="33"/>
      <c r="B97" s="32" t="s">
        <v>108</v>
      </c>
      <c r="C97" s="32" t="s">
        <v>85</v>
      </c>
      <c r="D97" s="76" t="s">
        <v>109</v>
      </c>
      <c r="E97" s="78"/>
      <c r="F97" s="103">
        <v>4</v>
      </c>
      <c r="G97" s="104"/>
      <c r="H97" s="113">
        <v>4</v>
      </c>
      <c r="I97" s="114"/>
      <c r="J97" s="113">
        <v>5</v>
      </c>
      <c r="K97" s="114"/>
    </row>
    <row r="98" spans="1:11" ht="163.5" customHeight="1" x14ac:dyDescent="0.2">
      <c r="A98" s="41"/>
      <c r="B98" s="32" t="s">
        <v>110</v>
      </c>
      <c r="C98" s="32" t="s">
        <v>85</v>
      </c>
      <c r="D98" s="115" t="s">
        <v>111</v>
      </c>
      <c r="E98" s="116"/>
      <c r="F98" s="103">
        <v>49</v>
      </c>
      <c r="G98" s="104"/>
      <c r="H98" s="113"/>
      <c r="I98" s="114"/>
      <c r="J98" s="113">
        <f>F98+H98</f>
        <v>49</v>
      </c>
      <c r="K98" s="114"/>
    </row>
    <row r="99" spans="1:11" ht="135.75" customHeight="1" x14ac:dyDescent="0.2">
      <c r="A99" s="45"/>
      <c r="B99" s="42" t="s">
        <v>112</v>
      </c>
      <c r="C99" s="42" t="s">
        <v>94</v>
      </c>
      <c r="D99" s="115" t="s">
        <v>113</v>
      </c>
      <c r="E99" s="116"/>
      <c r="F99" s="119">
        <v>44</v>
      </c>
      <c r="G99" s="120"/>
      <c r="H99" s="121"/>
      <c r="I99" s="122"/>
      <c r="J99" s="119">
        <f>F99+H99</f>
        <v>44</v>
      </c>
      <c r="K99" s="120"/>
    </row>
    <row r="100" spans="1:11" ht="107.25" customHeight="1" x14ac:dyDescent="0.2">
      <c r="A100" s="46"/>
      <c r="B100" s="42" t="s">
        <v>114</v>
      </c>
      <c r="C100" s="42" t="s">
        <v>85</v>
      </c>
      <c r="D100" s="115" t="s">
        <v>115</v>
      </c>
      <c r="E100" s="116"/>
      <c r="F100" s="103">
        <v>10</v>
      </c>
      <c r="G100" s="104"/>
      <c r="H100" s="113"/>
      <c r="I100" s="114"/>
      <c r="J100" s="113">
        <f t="shared" ref="J100:J101" si="2">F100+H100</f>
        <v>10</v>
      </c>
      <c r="K100" s="114"/>
    </row>
    <row r="101" spans="1:11" ht="57" customHeight="1" x14ac:dyDescent="0.2">
      <c r="A101" s="46"/>
      <c r="B101" s="42" t="s">
        <v>116</v>
      </c>
      <c r="C101" s="42" t="s">
        <v>117</v>
      </c>
      <c r="D101" s="115" t="s">
        <v>95</v>
      </c>
      <c r="E101" s="116"/>
      <c r="F101" s="103">
        <v>24044</v>
      </c>
      <c r="G101" s="104"/>
      <c r="H101" s="113"/>
      <c r="I101" s="114"/>
      <c r="J101" s="113">
        <f t="shared" si="2"/>
        <v>24044</v>
      </c>
      <c r="K101" s="114"/>
    </row>
    <row r="102" spans="1:11" ht="21.75" customHeight="1" x14ac:dyDescent="0.2">
      <c r="A102" s="31">
        <v>3</v>
      </c>
      <c r="B102" s="29" t="s">
        <v>118</v>
      </c>
      <c r="C102" s="32"/>
      <c r="D102" s="71"/>
      <c r="E102" s="71"/>
      <c r="F102" s="117"/>
      <c r="G102" s="118"/>
      <c r="H102" s="117"/>
      <c r="I102" s="118"/>
      <c r="J102" s="117"/>
      <c r="K102" s="118"/>
    </row>
    <row r="103" spans="1:11" ht="30" customHeight="1" x14ac:dyDescent="0.2">
      <c r="A103" s="31"/>
      <c r="B103" s="32" t="s">
        <v>119</v>
      </c>
      <c r="C103" s="32" t="s">
        <v>94</v>
      </c>
      <c r="D103" s="71" t="s">
        <v>95</v>
      </c>
      <c r="E103" s="71"/>
      <c r="F103" s="98">
        <f>ROUND((D74+D75)/F92,2)</f>
        <v>13990.72</v>
      </c>
      <c r="G103" s="99"/>
      <c r="H103" s="98">
        <f>ROUND((F74+F75)/F92,2)</f>
        <v>3469.9</v>
      </c>
      <c r="I103" s="99"/>
      <c r="J103" s="98">
        <f t="shared" ref="J103:J107" si="3">F103+H103</f>
        <v>17460.62</v>
      </c>
      <c r="K103" s="99"/>
    </row>
    <row r="104" spans="1:11" ht="30" customHeight="1" x14ac:dyDescent="0.2">
      <c r="A104" s="31"/>
      <c r="B104" s="32" t="s">
        <v>120</v>
      </c>
      <c r="C104" s="32" t="s">
        <v>100</v>
      </c>
      <c r="D104" s="71" t="s">
        <v>95</v>
      </c>
      <c r="E104" s="71"/>
      <c r="F104" s="93">
        <f>ROUND(F92/F84,0)</f>
        <v>29</v>
      </c>
      <c r="G104" s="94"/>
      <c r="H104" s="117"/>
      <c r="I104" s="118"/>
      <c r="J104" s="91">
        <f t="shared" si="3"/>
        <v>29</v>
      </c>
      <c r="K104" s="92"/>
    </row>
    <row r="105" spans="1:11" ht="30" customHeight="1" x14ac:dyDescent="0.2">
      <c r="A105" s="31"/>
      <c r="B105" s="34" t="s">
        <v>121</v>
      </c>
      <c r="C105" s="32" t="s">
        <v>100</v>
      </c>
      <c r="D105" s="71" t="s">
        <v>95</v>
      </c>
      <c r="E105" s="71"/>
      <c r="F105" s="93">
        <f>ROUND(F92/F86,0)</f>
        <v>11</v>
      </c>
      <c r="G105" s="94"/>
      <c r="H105" s="91"/>
      <c r="I105" s="92"/>
      <c r="J105" s="91">
        <f t="shared" si="3"/>
        <v>11</v>
      </c>
      <c r="K105" s="92"/>
    </row>
    <row r="106" spans="1:11" s="7" customFormat="1" ht="39.75" customHeight="1" x14ac:dyDescent="0.2">
      <c r="A106" s="33"/>
      <c r="B106" s="32" t="s">
        <v>122</v>
      </c>
      <c r="C106" s="32" t="s">
        <v>94</v>
      </c>
      <c r="D106" s="71" t="s">
        <v>95</v>
      </c>
      <c r="E106" s="71"/>
      <c r="F106" s="107"/>
      <c r="G106" s="108"/>
      <c r="H106" s="98">
        <f>ROUND(F64/H95,2)</f>
        <v>2303342.66</v>
      </c>
      <c r="I106" s="99"/>
      <c r="J106" s="98">
        <f t="shared" si="3"/>
        <v>2303342.66</v>
      </c>
      <c r="K106" s="99"/>
    </row>
    <row r="107" spans="1:11" s="7" customFormat="1" ht="39.75" customHeight="1" x14ac:dyDescent="0.2">
      <c r="A107" s="33"/>
      <c r="B107" s="32" t="s">
        <v>123</v>
      </c>
      <c r="C107" s="32" t="s">
        <v>94</v>
      </c>
      <c r="D107" s="71" t="s">
        <v>95</v>
      </c>
      <c r="E107" s="71"/>
      <c r="F107" s="107"/>
      <c r="G107" s="108"/>
      <c r="H107" s="98">
        <f>ROUND(F65/H96,2)</f>
        <v>811449</v>
      </c>
      <c r="I107" s="99"/>
      <c r="J107" s="98">
        <f t="shared" si="3"/>
        <v>811449</v>
      </c>
      <c r="K107" s="99"/>
    </row>
    <row r="108" spans="1:11" s="7" customFormat="1" ht="39.75" customHeight="1" x14ac:dyDescent="0.2">
      <c r="A108" s="33"/>
      <c r="B108" s="32" t="s">
        <v>124</v>
      </c>
      <c r="C108" s="32" t="s">
        <v>94</v>
      </c>
      <c r="D108" s="71" t="s">
        <v>95</v>
      </c>
      <c r="E108" s="71"/>
      <c r="F108" s="107">
        <v>73128.75</v>
      </c>
      <c r="G108" s="108"/>
      <c r="H108" s="98">
        <v>100245</v>
      </c>
      <c r="I108" s="99"/>
      <c r="J108" s="98">
        <v>138699</v>
      </c>
      <c r="K108" s="99"/>
    </row>
    <row r="109" spans="1:11" s="7" customFormat="1" ht="39.75" customHeight="1" x14ac:dyDescent="0.2">
      <c r="A109" s="47"/>
      <c r="B109" s="32" t="s">
        <v>125</v>
      </c>
      <c r="C109" s="42" t="s">
        <v>94</v>
      </c>
      <c r="D109" s="101" t="s">
        <v>95</v>
      </c>
      <c r="E109" s="101"/>
      <c r="F109" s="123">
        <v>870887.66</v>
      </c>
      <c r="G109" s="124"/>
      <c r="H109" s="123"/>
      <c r="I109" s="124"/>
      <c r="J109" s="123">
        <f>F109+H109</f>
        <v>870887.66</v>
      </c>
      <c r="K109" s="124"/>
    </row>
    <row r="110" spans="1:11" s="7" customFormat="1" ht="52.5" customHeight="1" x14ac:dyDescent="0.2">
      <c r="A110" s="47"/>
      <c r="B110" s="32" t="s">
        <v>126</v>
      </c>
      <c r="C110" s="42" t="s">
        <v>94</v>
      </c>
      <c r="D110" s="101" t="s">
        <v>95</v>
      </c>
      <c r="E110" s="101"/>
      <c r="F110" s="123">
        <v>586396.23</v>
      </c>
      <c r="G110" s="124"/>
      <c r="H110" s="123"/>
      <c r="I110" s="124"/>
      <c r="J110" s="123">
        <f>F110+H110</f>
        <v>586396.23</v>
      </c>
      <c r="K110" s="124"/>
    </row>
    <row r="111" spans="1:11" s="7" customFormat="1" ht="34.5" customHeight="1" x14ac:dyDescent="0.2">
      <c r="A111" s="33"/>
      <c r="B111" s="32" t="s">
        <v>127</v>
      </c>
      <c r="C111" s="42" t="s">
        <v>94</v>
      </c>
      <c r="D111" s="101" t="s">
        <v>95</v>
      </c>
      <c r="E111" s="101"/>
      <c r="F111" s="107">
        <f>F89/F100</f>
        <v>130000</v>
      </c>
      <c r="G111" s="108"/>
      <c r="H111" s="109"/>
      <c r="I111" s="110"/>
      <c r="J111" s="98">
        <f t="shared" ref="J111" si="4">F111+H111</f>
        <v>130000</v>
      </c>
      <c r="K111" s="99"/>
    </row>
    <row r="112" spans="1:11" s="7" customFormat="1" ht="21.75" customHeight="1" x14ac:dyDescent="0.2">
      <c r="A112" s="48">
        <v>4</v>
      </c>
      <c r="B112" s="49" t="s">
        <v>128</v>
      </c>
      <c r="C112" s="50"/>
      <c r="D112" s="125"/>
      <c r="E112" s="125"/>
      <c r="F112" s="109"/>
      <c r="G112" s="110"/>
      <c r="H112" s="111"/>
      <c r="I112" s="112"/>
      <c r="J112" s="126"/>
      <c r="K112" s="127"/>
    </row>
    <row r="113" spans="1:16" ht="27" customHeight="1" x14ac:dyDescent="0.2">
      <c r="A113" s="31"/>
      <c r="B113" s="32" t="s">
        <v>129</v>
      </c>
      <c r="C113" s="32" t="s">
        <v>100</v>
      </c>
      <c r="D113" s="71" t="s">
        <v>130</v>
      </c>
      <c r="E113" s="71"/>
      <c r="F113" s="113">
        <v>1711</v>
      </c>
      <c r="G113" s="114"/>
      <c r="H113" s="113"/>
      <c r="I113" s="114"/>
      <c r="J113" s="113">
        <f>F113+H113</f>
        <v>1711</v>
      </c>
      <c r="K113" s="114"/>
    </row>
    <row r="114" spans="1:16" ht="27" customHeight="1" x14ac:dyDescent="0.2">
      <c r="A114" s="31"/>
      <c r="B114" s="32" t="s">
        <v>131</v>
      </c>
      <c r="C114" s="32" t="s">
        <v>132</v>
      </c>
      <c r="D114" s="71" t="s">
        <v>130</v>
      </c>
      <c r="E114" s="71"/>
      <c r="F114" s="91">
        <v>11</v>
      </c>
      <c r="G114" s="92"/>
      <c r="H114" s="93"/>
      <c r="I114" s="94"/>
      <c r="J114" s="91">
        <f>F114+H114</f>
        <v>11</v>
      </c>
      <c r="K114" s="92"/>
    </row>
    <row r="115" spans="1:16" ht="27" customHeight="1" x14ac:dyDescent="0.2">
      <c r="A115" s="31"/>
      <c r="B115" s="32" t="s">
        <v>133</v>
      </c>
      <c r="C115" s="32" t="s">
        <v>132</v>
      </c>
      <c r="D115" s="71" t="s">
        <v>130</v>
      </c>
      <c r="E115" s="71"/>
      <c r="F115" s="93">
        <v>2</v>
      </c>
      <c r="G115" s="94"/>
      <c r="H115" s="91"/>
      <c r="I115" s="92"/>
      <c r="J115" s="91">
        <f>F115+H115</f>
        <v>2</v>
      </c>
      <c r="K115" s="92"/>
    </row>
    <row r="116" spans="1:16" s="28" customFormat="1" ht="27" customHeight="1" x14ac:dyDescent="0.2">
      <c r="A116" s="41"/>
      <c r="B116" s="51" t="s">
        <v>134</v>
      </c>
      <c r="C116" s="42" t="s">
        <v>132</v>
      </c>
      <c r="D116" s="101" t="s">
        <v>130</v>
      </c>
      <c r="E116" s="101"/>
      <c r="F116" s="103">
        <v>100</v>
      </c>
      <c r="G116" s="104"/>
      <c r="H116" s="113">
        <v>100</v>
      </c>
      <c r="I116" s="114"/>
      <c r="J116" s="113">
        <v>100</v>
      </c>
      <c r="K116" s="114"/>
    </row>
    <row r="117" spans="1:16" s="7" customFormat="1" ht="27" customHeight="1" x14ac:dyDescent="0.2">
      <c r="A117" s="50"/>
      <c r="B117" s="32" t="s">
        <v>135</v>
      </c>
      <c r="C117" s="32" t="s">
        <v>132</v>
      </c>
      <c r="D117" s="71" t="s">
        <v>95</v>
      </c>
      <c r="E117" s="71"/>
      <c r="F117" s="98"/>
      <c r="G117" s="99"/>
      <c r="H117" s="128">
        <v>242.6</v>
      </c>
      <c r="I117" s="129"/>
      <c r="J117" s="128">
        <f>F117+H117</f>
        <v>242.6</v>
      </c>
      <c r="K117" s="129"/>
      <c r="P117" s="7">
        <v>17028769.969999999</v>
      </c>
    </row>
    <row r="118" spans="1:16" ht="27" customHeight="1" x14ac:dyDescent="0.2">
      <c r="A118" s="30"/>
      <c r="B118" s="32" t="s">
        <v>136</v>
      </c>
      <c r="C118" s="32" t="s">
        <v>132</v>
      </c>
      <c r="D118" s="71" t="s">
        <v>95</v>
      </c>
      <c r="E118" s="71"/>
      <c r="F118" s="105">
        <v>82.1</v>
      </c>
      <c r="G118" s="106"/>
      <c r="H118" s="105"/>
      <c r="I118" s="106"/>
      <c r="J118" s="105">
        <f>F118</f>
        <v>82.1</v>
      </c>
      <c r="K118" s="106"/>
      <c r="P118" s="1">
        <v>29281799.359999999</v>
      </c>
    </row>
    <row r="119" spans="1:16" s="52" customFormat="1" ht="23.25" customHeight="1" x14ac:dyDescent="0.25">
      <c r="A119" s="134" t="s">
        <v>137</v>
      </c>
      <c r="B119" s="134"/>
      <c r="C119" s="12"/>
      <c r="D119" s="12"/>
      <c r="E119" s="12"/>
      <c r="F119" s="12"/>
      <c r="G119" s="12"/>
      <c r="H119" s="12"/>
      <c r="I119" s="12"/>
      <c r="J119" s="12"/>
      <c r="K119" s="12"/>
      <c r="P119" s="52">
        <f>P117/P118</f>
        <v>0.58154793565254448</v>
      </c>
    </row>
    <row r="120" spans="1:16" s="52" customFormat="1" ht="15.75" customHeight="1" x14ac:dyDescent="0.25">
      <c r="A120" s="53"/>
      <c r="B120" s="12"/>
      <c r="C120" s="12"/>
      <c r="D120" s="12"/>
      <c r="E120" s="54"/>
      <c r="F120" s="12"/>
      <c r="G120" s="12"/>
      <c r="H120" s="135" t="s">
        <v>138</v>
      </c>
      <c r="I120" s="135"/>
      <c r="J120" s="135"/>
      <c r="K120" s="135"/>
      <c r="P120" s="52">
        <f>P119*100</f>
        <v>58.154793565254451</v>
      </c>
    </row>
    <row r="121" spans="1:16" s="52" customFormat="1" ht="54" customHeight="1" x14ac:dyDescent="0.25">
      <c r="A121" s="134" t="s">
        <v>139</v>
      </c>
      <c r="B121" s="134"/>
      <c r="C121" s="12"/>
      <c r="D121" s="12"/>
      <c r="E121" s="55" t="s">
        <v>140</v>
      </c>
      <c r="F121" s="56"/>
      <c r="G121" s="56"/>
      <c r="H121" s="131" t="s">
        <v>141</v>
      </c>
      <c r="I121" s="132"/>
      <c r="J121" s="132"/>
      <c r="K121" s="132"/>
    </row>
    <row r="122" spans="1:16" s="52" customFormat="1" ht="28.5" customHeight="1" x14ac:dyDescent="0.25">
      <c r="A122" s="134" t="s">
        <v>142</v>
      </c>
      <c r="B122" s="134"/>
      <c r="C122" s="12"/>
      <c r="D122" s="12"/>
      <c r="E122" s="12"/>
      <c r="F122" s="12"/>
      <c r="G122" s="12"/>
      <c r="H122" s="63"/>
      <c r="I122" s="63"/>
      <c r="J122" s="63"/>
      <c r="K122" s="63"/>
    </row>
    <row r="123" spans="1:16" s="52" customFormat="1" ht="20.25" customHeight="1" x14ac:dyDescent="0.25">
      <c r="A123" s="53"/>
      <c r="B123" s="12"/>
      <c r="C123" s="12"/>
      <c r="D123" s="12"/>
      <c r="E123" s="54"/>
      <c r="F123" s="12"/>
      <c r="G123" s="12"/>
      <c r="H123" s="130" t="s">
        <v>143</v>
      </c>
      <c r="I123" s="130"/>
      <c r="J123" s="130"/>
      <c r="K123" s="130"/>
    </row>
    <row r="124" spans="1:16" s="52" customFormat="1" ht="34.5" customHeight="1" x14ac:dyDescent="0.2">
      <c r="A124" s="53" t="s">
        <v>144</v>
      </c>
      <c r="B124" s="12"/>
      <c r="C124" s="53"/>
      <c r="D124" s="12"/>
      <c r="E124" s="55" t="s">
        <v>140</v>
      </c>
      <c r="F124" s="55"/>
      <c r="G124" s="56"/>
      <c r="H124" s="131" t="s">
        <v>141</v>
      </c>
      <c r="I124" s="132"/>
      <c r="J124" s="132"/>
      <c r="K124" s="132"/>
    </row>
    <row r="125" spans="1:16" ht="15.75" x14ac:dyDescent="0.2">
      <c r="B125" s="133" t="s">
        <v>145</v>
      </c>
      <c r="C125" s="133"/>
      <c r="D125" s="133"/>
    </row>
    <row r="126" spans="1:16" x14ac:dyDescent="0.2">
      <c r="B126" s="1" t="s">
        <v>146</v>
      </c>
    </row>
  </sheetData>
  <mergeCells count="326">
    <mergeCell ref="H123:K123"/>
    <mergeCell ref="H124:K124"/>
    <mergeCell ref="B125:D125"/>
    <mergeCell ref="A119:B119"/>
    <mergeCell ref="H120:K120"/>
    <mergeCell ref="A121:B121"/>
    <mergeCell ref="H121:K121"/>
    <mergeCell ref="A122:B122"/>
    <mergeCell ref="H122:K122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8:E88"/>
    <mergeCell ref="F88:G88"/>
    <mergeCell ref="H88:I88"/>
    <mergeCell ref="J88:K88"/>
    <mergeCell ref="N88:O88"/>
    <mergeCell ref="P88:Q88"/>
    <mergeCell ref="D87:E87"/>
    <mergeCell ref="F87:G87"/>
    <mergeCell ref="H87:I87"/>
    <mergeCell ref="J87:K87"/>
    <mergeCell ref="N87:O87"/>
    <mergeCell ref="P87:Q87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A77:C77"/>
    <mergeCell ref="D77:E77"/>
    <mergeCell ref="F77:G77"/>
    <mergeCell ref="H77:I77"/>
    <mergeCell ref="A79:H79"/>
    <mergeCell ref="D80:E80"/>
    <mergeCell ref="F80:G80"/>
    <mergeCell ref="H80:I80"/>
    <mergeCell ref="O74:P74"/>
    <mergeCell ref="A75:C75"/>
    <mergeCell ref="D75:E75"/>
    <mergeCell ref="F75:G75"/>
    <mergeCell ref="H75:I75"/>
    <mergeCell ref="A76:C76"/>
    <mergeCell ref="D76:E76"/>
    <mergeCell ref="F76:G76"/>
    <mergeCell ref="H76:I76"/>
    <mergeCell ref="A73:C73"/>
    <mergeCell ref="D73:E73"/>
    <mergeCell ref="F73:G73"/>
    <mergeCell ref="H73:I73"/>
    <mergeCell ref="A74:C74"/>
    <mergeCell ref="D74:E74"/>
    <mergeCell ref="F74:G74"/>
    <mergeCell ref="H74:I74"/>
    <mergeCell ref="A72:C72"/>
    <mergeCell ref="D72:E72"/>
    <mergeCell ref="F72:G72"/>
    <mergeCell ref="H72:I72"/>
    <mergeCell ref="M72:N72"/>
    <mergeCell ref="O72:P72"/>
    <mergeCell ref="A70:H70"/>
    <mergeCell ref="M70:N70"/>
    <mergeCell ref="O70:P70"/>
    <mergeCell ref="Q70:R70"/>
    <mergeCell ref="A71:I71"/>
    <mergeCell ref="M71:N71"/>
    <mergeCell ref="O71:P71"/>
    <mergeCell ref="Q71:R71"/>
    <mergeCell ref="O68:P68"/>
    <mergeCell ref="Q68:R68"/>
    <mergeCell ref="S68:T68"/>
    <mergeCell ref="U68:V68"/>
    <mergeCell ref="M69:N69"/>
    <mergeCell ref="O69:P69"/>
    <mergeCell ref="Q69:R69"/>
    <mergeCell ref="U66:V66"/>
    <mergeCell ref="B67:C67"/>
    <mergeCell ref="D67:E67"/>
    <mergeCell ref="F67:G67"/>
    <mergeCell ref="H67:I67"/>
    <mergeCell ref="A68:C68"/>
    <mergeCell ref="D68:E68"/>
    <mergeCell ref="F68:G68"/>
    <mergeCell ref="H68:I68"/>
    <mergeCell ref="M68:N68"/>
    <mergeCell ref="B66:C66"/>
    <mergeCell ref="D66:E66"/>
    <mergeCell ref="F66:G66"/>
    <mergeCell ref="H66:I66"/>
    <mergeCell ref="M66:N66"/>
    <mergeCell ref="S66:T66"/>
    <mergeCell ref="M64:N64"/>
    <mergeCell ref="S64:T64"/>
    <mergeCell ref="U64:V64"/>
    <mergeCell ref="B65:C65"/>
    <mergeCell ref="D65:E65"/>
    <mergeCell ref="F65:G65"/>
    <mergeCell ref="H65:I65"/>
    <mergeCell ref="B63:C63"/>
    <mergeCell ref="D63:E63"/>
    <mergeCell ref="F63:G63"/>
    <mergeCell ref="H63:I63"/>
    <mergeCell ref="B64:C64"/>
    <mergeCell ref="D64:E64"/>
    <mergeCell ref="F64:G64"/>
    <mergeCell ref="H64:I64"/>
    <mergeCell ref="B62:C62"/>
    <mergeCell ref="D62:E62"/>
    <mergeCell ref="F62:G62"/>
    <mergeCell ref="H62:I62"/>
    <mergeCell ref="S62:T62"/>
    <mergeCell ref="U62:V62"/>
    <mergeCell ref="B61:C61"/>
    <mergeCell ref="D61:E61"/>
    <mergeCell ref="F61:G61"/>
    <mergeCell ref="H61:I61"/>
    <mergeCell ref="S61:T61"/>
    <mergeCell ref="U61:V61"/>
    <mergeCell ref="S59:T59"/>
    <mergeCell ref="U59:V59"/>
    <mergeCell ref="B60:C60"/>
    <mergeCell ref="D60:E60"/>
    <mergeCell ref="F60:G60"/>
    <mergeCell ref="H60:I60"/>
    <mergeCell ref="S60:T60"/>
    <mergeCell ref="U60:V60"/>
    <mergeCell ref="B55:H55"/>
    <mergeCell ref="B56:H56"/>
    <mergeCell ref="A57:H57"/>
    <mergeCell ref="A58:I58"/>
    <mergeCell ref="B59:C59"/>
    <mergeCell ref="D59:E59"/>
    <mergeCell ref="F59:G59"/>
    <mergeCell ref="H59:I59"/>
    <mergeCell ref="A45:K45"/>
    <mergeCell ref="A46:K46"/>
    <mergeCell ref="B48:H48"/>
    <mergeCell ref="B49:H49"/>
    <mergeCell ref="A51:K51"/>
    <mergeCell ref="A53:K53"/>
    <mergeCell ref="A39:K39"/>
    <mergeCell ref="A40:K40"/>
    <mergeCell ref="A41:K41"/>
    <mergeCell ref="A42:K42"/>
    <mergeCell ref="A43:K43"/>
    <mergeCell ref="A44:K44"/>
    <mergeCell ref="A33:K33"/>
    <mergeCell ref="A34:K34"/>
    <mergeCell ref="A35:K35"/>
    <mergeCell ref="A36:K36"/>
    <mergeCell ref="A37:K37"/>
    <mergeCell ref="A38:K38"/>
    <mergeCell ref="A27:K27"/>
    <mergeCell ref="A28:J28"/>
    <mergeCell ref="A29:K29"/>
    <mergeCell ref="A30:K30"/>
    <mergeCell ref="A31:K31"/>
    <mergeCell ref="A32:K32"/>
    <mergeCell ref="A21:K21"/>
    <mergeCell ref="A22:K22"/>
    <mergeCell ref="A23:J23"/>
    <mergeCell ref="A24:K24"/>
    <mergeCell ref="A25:K25"/>
    <mergeCell ref="A26:K26"/>
    <mergeCell ref="A15:J15"/>
    <mergeCell ref="A16:K16"/>
    <mergeCell ref="A17:K17"/>
    <mergeCell ref="A18:K18"/>
    <mergeCell ref="A19:K19"/>
    <mergeCell ref="A20:K20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0:I10"/>
    <mergeCell ref="A11:K11"/>
  </mergeCells>
  <pageMargins left="0.74803149606299213" right="0.23622047244094491" top="0.35433070866141736" bottom="0.15748031496062992" header="0.51181102362204722" footer="0.51181102362204722"/>
  <pageSetup paperSize="9" scale="51" fitToHeight="5" orientation="landscape" r:id="rId1"/>
  <rowBreaks count="1" manualBreakCount="1">
    <brk id="1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2023-10-05T14:08:55Z</dcterms:created>
  <dcterms:modified xsi:type="dcterms:W3CDTF">2023-10-17T09:59:59Z</dcterms:modified>
</cp:coreProperties>
</file>