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'1091'!$A$1:$L$111</definedName>
  </definedNames>
  <calcPr calcId="144525"/>
</workbook>
</file>

<file path=xl/calcChain.xml><?xml version="1.0" encoding="utf-8"?>
<calcChain xmlns="http://schemas.openxmlformats.org/spreadsheetml/2006/main">
  <c r="J103" i="1" l="1"/>
  <c r="J102" i="1"/>
  <c r="J101" i="1"/>
  <c r="J95" i="1"/>
  <c r="F95" i="1"/>
  <c r="J94" i="1"/>
  <c r="H94" i="1"/>
  <c r="H93" i="1"/>
  <c r="J92" i="1"/>
  <c r="J91" i="1"/>
  <c r="J90" i="1"/>
  <c r="J87" i="1"/>
  <c r="J86" i="1"/>
  <c r="J85" i="1"/>
  <c r="J84" i="1"/>
  <c r="J83" i="1"/>
  <c r="J82" i="1"/>
  <c r="J81" i="1"/>
  <c r="J80" i="1"/>
  <c r="F79" i="1"/>
  <c r="F98" i="1" s="1"/>
  <c r="H77" i="1"/>
  <c r="F77" i="1"/>
  <c r="J77" i="1" s="1"/>
  <c r="J76" i="1"/>
  <c r="J75" i="1"/>
  <c r="J74" i="1"/>
  <c r="J73" i="1"/>
  <c r="J72" i="1"/>
  <c r="J71" i="1"/>
  <c r="H64" i="1"/>
  <c r="F64" i="1"/>
  <c r="F57" i="1"/>
  <c r="F63" i="1" s="1"/>
  <c r="H56" i="1"/>
  <c r="H55" i="1"/>
  <c r="H54" i="1"/>
  <c r="H53" i="1"/>
  <c r="H52" i="1"/>
  <c r="F51" i="1"/>
  <c r="D51" i="1"/>
  <c r="D57" i="1" s="1"/>
  <c r="D63" i="1" l="1"/>
  <c r="H89" i="1"/>
  <c r="F65" i="1"/>
  <c r="H51" i="1"/>
  <c r="H57" i="1" s="1"/>
  <c r="F93" i="1"/>
  <c r="J79" i="1"/>
  <c r="J93" i="1" s="1"/>
  <c r="J98" i="1" l="1"/>
  <c r="H63" i="1"/>
  <c r="H65" i="1" s="1"/>
  <c r="D65" i="1"/>
  <c r="F89" i="1"/>
  <c r="J89" i="1" s="1"/>
</calcChain>
</file>

<file path=xl/sharedStrings.xml><?xml version="1.0" encoding="utf-8"?>
<sst xmlns="http://schemas.openxmlformats.org/spreadsheetml/2006/main" count="189" uniqueCount="129">
  <si>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</si>
  <si>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</si>
  <si>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</si>
  <si>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</si>
  <si>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</si>
  <si>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</si>
  <si>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</si>
  <si>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</si>
  <si>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</si>
  <si>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</si>
  <si>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</si>
  <si>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</si>
  <si>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</si>
  <si>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- 184 459 158,23 гривень, у тому числі загального фонду- 153 167 690,00 гривень та спеціального фонду - 31 291 468,23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</si>
  <si>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</si>
  <si>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</si>
  <si>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</si>
  <si>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</si>
  <si>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</si>
  <si>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</si>
  <si>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</si>
  <si>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</si>
  <si>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</si>
  <si>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</si>
  <si>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</si>
  <si>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</si>
  <si>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</si>
  <si>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</si>
  <si>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</si>
  <si>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</si>
  <si>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</si>
  <si>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</si>
  <si>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</si>
  <si>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</si>
  <si>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</si>
  <si>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</si>
  <si>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</si>
  <si>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</si>
  <si>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</si>
  <si>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</si>
  <si>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</si>
  <si>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</si>
  <si>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</si>
  <si>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</si>
  <si>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</si>
  <si>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</si>
  <si>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</si>
  <si>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</si>
  <si>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</si>
  <si>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</si>
  <si>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</si>
  <si>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</si>
  <si>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</si>
  <si>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</si>
  <si>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</si>
  <si>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</si>
  <si>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</si>
  <si>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</si>
  <si>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</si>
  <si>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</si>
  <si>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</si>
  <si>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</si>
  <si>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</si>
  <si>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</si>
  <si>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</si>
  <si>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</si>
  <si>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</si>
  <si>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</si>
  <si>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</si>
  <si>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</si>
  <si>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</si>
  <si>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</si>
  <si>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</si>
  <si>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</si>
  <si>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</si>
  <si>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</si>
  <si>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</si>
  <si>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</si>
  <si>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</si>
  <si>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</si>
  <si>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</si>
  <si>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</si>
  <si>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</si>
  <si>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</si>
  <si>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</si>
  <si>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</si>
  <si>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</si>
  <si>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</si>
  <si>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</si>
  <si>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</si>
  <si>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</si>
  <si>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</si>
  <si>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</si>
  <si>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</si>
  <si>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</si>
  <si>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</si>
  <si>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</si>
  <si>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</si>
  <si>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</si>
  <si>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Розрахунок</t>
  </si>
  <si>
    <t>ефективності</t>
  </si>
  <si>
    <t xml:space="preserve">Середні витрати на 1 учня 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</si>
  <si>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</si>
  <si>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</si>
  <si>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</si>
  <si>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</si>
  <si>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</si>
  <si>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</si>
  <si>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</si>
  <si>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</si>
  <si>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</si>
  <si>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</si>
  <si>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</si>
  <si>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</si>
  <si>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</si>
  <si>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</si>
  <si>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</si>
  <si>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</si>
  <si>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</si>
  <si>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</si>
  <si>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</si>
  <si>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</si>
  <si>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</si>
  <si>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</si>
  <si>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</si>
  <si>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</si>
  <si>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</si>
  <si>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</si>
  <si>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січня 2023 року №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</si>
</sst>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view="pageBreakPreview" topLeftCell="A31" zoomScale="70" zoomScaleNormal="80" zoomScaleSheetLayoutView="70" workbookViewId="0">
      <selection activeCell="P4" sqref="P4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5" t="s">
        <v>128</v>
      </c>
      <c r="H2" s="5"/>
      <c r="I2" s="5"/>
      <c r="J2" s="5"/>
      <c r="K2" s="5"/>
    </row>
    <row r="3" spans="1:12" ht="35.2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36.5" customHeight="1" x14ac:dyDescent="0.2">
      <c r="A4" s="8" t="s">
        <v>2</v>
      </c>
      <c r="B4" s="9" t="s">
        <v>3</v>
      </c>
      <c r="C4" s="9"/>
      <c r="D4" s="9"/>
      <c r="E4" s="9"/>
      <c r="F4" s="9"/>
      <c r="G4" s="10" t="s">
        <v>4</v>
      </c>
      <c r="H4" s="10"/>
      <c r="I4" s="10"/>
      <c r="J4" s="10"/>
      <c r="K4" s="10"/>
    </row>
    <row r="5" spans="1:12" ht="126" customHeight="1" x14ac:dyDescent="0.2">
      <c r="A5" s="11" t="s">
        <v>5</v>
      </c>
      <c r="B5" s="9" t="s">
        <v>6</v>
      </c>
      <c r="C5" s="9"/>
      <c r="D5" s="9"/>
      <c r="E5" s="9"/>
      <c r="F5" s="9"/>
      <c r="G5" s="9" t="s">
        <v>7</v>
      </c>
      <c r="H5" s="9"/>
      <c r="I5" s="9"/>
      <c r="J5" s="9"/>
      <c r="K5" s="9"/>
    </row>
    <row r="6" spans="1:12" ht="123.75" customHeight="1" x14ac:dyDescent="0.2">
      <c r="A6" s="11" t="s">
        <v>8</v>
      </c>
      <c r="B6" s="10" t="s">
        <v>9</v>
      </c>
      <c r="C6" s="9"/>
      <c r="D6" s="12" t="s">
        <v>10</v>
      </c>
      <c r="E6" s="13" t="s">
        <v>11</v>
      </c>
      <c r="F6" s="9"/>
      <c r="G6" s="10" t="s">
        <v>12</v>
      </c>
      <c r="H6" s="9"/>
      <c r="I6" s="9"/>
      <c r="J6" s="9"/>
      <c r="K6" s="9"/>
    </row>
    <row r="7" spans="1:12" ht="27" customHeight="1" x14ac:dyDescent="0.2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s="15" customFormat="1" ht="23.2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s="15" customFormat="1" ht="19.5" customHeight="1" x14ac:dyDescent="0.2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s="15" customFormat="1" ht="15.7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2" s="15" customFormat="1" ht="18.75" customHeight="1" x14ac:dyDescent="0.2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5" customFormat="1" ht="14.25" customHeight="1" x14ac:dyDescent="0.2">
      <c r="A12" s="16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2" s="15" customFormat="1" ht="18.75" customHeight="1" x14ac:dyDescent="0.2">
      <c r="A13" s="16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2" s="15" customFormat="1" ht="17.25" customHeight="1" x14ac:dyDescent="0.2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2" s="15" customFormat="1" ht="17.25" customHeight="1" x14ac:dyDescent="0.2">
      <c r="A15" s="16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s="15" customFormat="1" ht="32.25" customHeight="1" x14ac:dyDescent="0.2">
      <c r="A16" s="16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15" customFormat="1" ht="36" customHeight="1" x14ac:dyDescent="0.2">
      <c r="A17" s="16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15" customFormat="1" ht="33.75" customHeight="1" x14ac:dyDescent="0.2">
      <c r="A18" s="19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15" customFormat="1" ht="21.75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15" customFormat="1" ht="33.75" customHeight="1" x14ac:dyDescent="0.2">
      <c r="A20" s="16" t="s">
        <v>26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5" customFormat="1" ht="37.5" customHeight="1" x14ac:dyDescent="0.2">
      <c r="A21" s="19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s="15" customFormat="1" ht="20.25" customHeight="1" x14ac:dyDescent="0.2">
      <c r="A22" s="16" t="s">
        <v>28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15" customFormat="1" ht="32.450000000000003" customHeight="1" x14ac:dyDescent="0.2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s="15" customFormat="1" ht="32.450000000000003" customHeight="1" x14ac:dyDescent="0.2">
      <c r="A24" s="16" t="s">
        <v>30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15" customFormat="1" ht="32.450000000000003" customHeight="1" x14ac:dyDescent="0.2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s="15" customFormat="1" ht="32.450000000000003" customHeight="1" x14ac:dyDescent="0.2">
      <c r="A26" s="16" t="s">
        <v>32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15" customFormat="1" ht="32.450000000000003" customHeight="1" x14ac:dyDescent="0.2">
      <c r="A27" s="16" t="s">
        <v>33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s="15" customFormat="1" ht="54.75" customHeight="1" x14ac:dyDescent="0.2">
      <c r="A28" s="16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5" customFormat="1" ht="35.25" customHeight="1" x14ac:dyDescent="0.2">
      <c r="A29" s="16" t="s">
        <v>35</v>
      </c>
      <c r="B29" s="16"/>
      <c r="C29" s="16"/>
      <c r="D29" s="16"/>
      <c r="E29" s="16"/>
      <c r="F29" s="16"/>
      <c r="G29" s="16"/>
      <c r="H29" s="16"/>
      <c r="I29" s="16"/>
      <c r="J29" s="16"/>
      <c r="K29" s="22"/>
    </row>
    <row r="30" spans="1:11" s="15" customFormat="1" ht="25.5" customHeight="1" x14ac:dyDescent="0.2">
      <c r="A30" s="16" t="s">
        <v>36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s="15" customFormat="1" ht="35.25" customHeight="1" x14ac:dyDescent="0.2">
      <c r="A31" s="16" t="s">
        <v>37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9.5" customHeight="1" x14ac:dyDescent="0.2">
      <c r="A32" s="14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7.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2.5" customHeight="1" x14ac:dyDescent="0.2">
      <c r="A34" s="23" t="s">
        <v>39</v>
      </c>
      <c r="B34" s="24" t="s">
        <v>40</v>
      </c>
      <c r="C34" s="24"/>
      <c r="D34" s="24"/>
      <c r="E34" s="24"/>
      <c r="F34" s="24"/>
      <c r="G34" s="24"/>
      <c r="H34" s="24"/>
      <c r="I34" s="25"/>
      <c r="J34" s="25"/>
      <c r="K34" s="25"/>
    </row>
    <row r="35" spans="1:11" ht="47.25" customHeight="1" x14ac:dyDescent="0.2">
      <c r="A35" s="26">
        <v>1</v>
      </c>
      <c r="B35" s="27" t="s">
        <v>41</v>
      </c>
      <c r="C35" s="27"/>
      <c r="D35" s="27"/>
      <c r="E35" s="27"/>
      <c r="F35" s="27"/>
      <c r="G35" s="27"/>
      <c r="H35" s="27"/>
      <c r="I35" s="25"/>
      <c r="J35" s="25"/>
      <c r="K35" s="25"/>
    </row>
    <row r="36" spans="1:11" ht="24" customHeight="1" x14ac:dyDescent="0.2">
      <c r="A36" s="28">
        <v>2</v>
      </c>
      <c r="B36" s="29" t="s">
        <v>42</v>
      </c>
      <c r="C36" s="29"/>
      <c r="D36" s="29"/>
      <c r="E36" s="29"/>
      <c r="F36" s="29"/>
      <c r="G36" s="29"/>
      <c r="H36" s="29"/>
      <c r="I36" s="25"/>
      <c r="J36" s="25"/>
      <c r="K36" s="25"/>
    </row>
    <row r="37" spans="1:11" ht="36.75" customHeight="1" x14ac:dyDescent="0.2">
      <c r="A37" s="28">
        <v>3</v>
      </c>
      <c r="B37" s="30" t="s">
        <v>43</v>
      </c>
      <c r="C37" s="31"/>
      <c r="D37" s="31"/>
      <c r="E37" s="31"/>
      <c r="F37" s="31"/>
      <c r="G37" s="31"/>
      <c r="H37" s="32"/>
      <c r="I37" s="25"/>
      <c r="J37" s="25"/>
      <c r="K37" s="25"/>
    </row>
    <row r="38" spans="1:11" ht="21.75" customHeight="1" x14ac:dyDescent="0.2">
      <c r="A38" s="28">
        <v>4</v>
      </c>
      <c r="B38" s="29" t="s">
        <v>44</v>
      </c>
      <c r="C38" s="29"/>
      <c r="D38" s="29"/>
      <c r="E38" s="29"/>
      <c r="F38" s="29"/>
      <c r="G38" s="29"/>
      <c r="H38" s="29"/>
      <c r="I38" s="25"/>
      <c r="J38" s="25"/>
      <c r="K38" s="25"/>
    </row>
    <row r="39" spans="1:11" ht="13.5" customHeight="1" x14ac:dyDescent="0.2">
      <c r="A39" s="33"/>
      <c r="B39" s="8"/>
      <c r="C39" s="8"/>
      <c r="D39" s="8"/>
      <c r="E39" s="8"/>
      <c r="F39" s="8"/>
      <c r="G39" s="8"/>
      <c r="H39" s="8"/>
      <c r="I39" s="25"/>
      <c r="J39" s="25"/>
      <c r="K39" s="25"/>
    </row>
    <row r="40" spans="1:11" ht="19.5" customHeight="1" x14ac:dyDescent="0.2">
      <c r="A40" s="14" t="s">
        <v>45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6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21" customHeight="1" x14ac:dyDescent="0.2">
      <c r="A42" s="14" t="s">
        <v>46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0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20.25" customHeight="1" x14ac:dyDescent="0.2">
      <c r="A44" s="23" t="s">
        <v>39</v>
      </c>
      <c r="B44" s="24" t="s">
        <v>47</v>
      </c>
      <c r="C44" s="24"/>
      <c r="D44" s="24"/>
      <c r="E44" s="24"/>
      <c r="F44" s="24"/>
      <c r="G44" s="24"/>
      <c r="H44" s="24"/>
      <c r="I44" s="25"/>
      <c r="J44" s="25"/>
      <c r="K44" s="25"/>
    </row>
    <row r="45" spans="1:11" ht="48.75" customHeight="1" x14ac:dyDescent="0.2">
      <c r="A45" s="34">
        <v>1</v>
      </c>
      <c r="B45" s="30" t="s">
        <v>48</v>
      </c>
      <c r="C45" s="31"/>
      <c r="D45" s="31"/>
      <c r="E45" s="31"/>
      <c r="F45" s="31"/>
      <c r="G45" s="31"/>
      <c r="H45" s="32"/>
      <c r="I45" s="25"/>
      <c r="J45" s="25"/>
      <c r="K45" s="25"/>
    </row>
    <row r="46" spans="1:11" ht="35.25" customHeight="1" x14ac:dyDescent="0.2">
      <c r="A46" s="35">
        <v>2</v>
      </c>
      <c r="B46" s="30" t="s">
        <v>49</v>
      </c>
      <c r="C46" s="31"/>
      <c r="D46" s="31"/>
      <c r="E46" s="31"/>
      <c r="F46" s="31"/>
      <c r="G46" s="31"/>
      <c r="H46" s="32"/>
      <c r="I46" s="25"/>
      <c r="J46" s="25"/>
      <c r="K46" s="25"/>
    </row>
    <row r="47" spans="1:11" ht="15.75" x14ac:dyDescent="0.2">
      <c r="A47" s="14" t="s">
        <v>50</v>
      </c>
      <c r="B47" s="14"/>
      <c r="C47" s="14"/>
      <c r="D47" s="14"/>
      <c r="E47" s="14"/>
      <c r="F47" s="14"/>
      <c r="G47" s="14"/>
      <c r="H47" s="14"/>
      <c r="I47" s="25"/>
      <c r="J47" s="25"/>
      <c r="K47" s="25"/>
    </row>
    <row r="48" spans="1:11" s="37" customFormat="1" ht="16.5" customHeight="1" x14ac:dyDescent="0.2">
      <c r="A48" s="36" t="s">
        <v>51</v>
      </c>
      <c r="B48" s="36"/>
      <c r="C48" s="36"/>
      <c r="D48" s="36"/>
      <c r="E48" s="36"/>
      <c r="F48" s="36"/>
      <c r="G48" s="36"/>
      <c r="H48" s="36"/>
      <c r="I48" s="36"/>
      <c r="J48" s="11"/>
      <c r="K48" s="11"/>
    </row>
    <row r="49" spans="1:16" ht="15.75" x14ac:dyDescent="0.2">
      <c r="A49" s="38" t="s">
        <v>39</v>
      </c>
      <c r="B49" s="24" t="s">
        <v>52</v>
      </c>
      <c r="C49" s="24"/>
      <c r="D49" s="24" t="s">
        <v>53</v>
      </c>
      <c r="E49" s="24"/>
      <c r="F49" s="24" t="s">
        <v>54</v>
      </c>
      <c r="G49" s="24"/>
      <c r="H49" s="24" t="s">
        <v>55</v>
      </c>
      <c r="I49" s="24"/>
      <c r="J49" s="39"/>
      <c r="K49" s="40"/>
    </row>
    <row r="50" spans="1:16" ht="24" customHeight="1" x14ac:dyDescent="0.2">
      <c r="A50" s="41">
        <v>1</v>
      </c>
      <c r="B50" s="42">
        <v>2</v>
      </c>
      <c r="C50" s="42"/>
      <c r="D50" s="42">
        <v>3</v>
      </c>
      <c r="E50" s="42"/>
      <c r="F50" s="42">
        <v>4</v>
      </c>
      <c r="G50" s="42"/>
      <c r="H50" s="42">
        <v>6</v>
      </c>
      <c r="I50" s="42"/>
      <c r="J50" s="43"/>
      <c r="K50" s="25"/>
    </row>
    <row r="51" spans="1:16" ht="32.25" customHeight="1" x14ac:dyDescent="0.2">
      <c r="A51" s="44">
        <v>1</v>
      </c>
      <c r="B51" s="29" t="s">
        <v>56</v>
      </c>
      <c r="C51" s="29"/>
      <c r="D51" s="45">
        <f>147913090-250000-550</f>
        <v>147662540</v>
      </c>
      <c r="E51" s="45"/>
      <c r="F51" s="46">
        <f>28744680-25934.2</f>
        <v>28718745.800000001</v>
      </c>
      <c r="G51" s="46"/>
      <c r="H51" s="46">
        <f t="shared" ref="H51:H56" si="0">D51+F51</f>
        <v>176381285.80000001</v>
      </c>
      <c r="I51" s="46"/>
      <c r="J51" s="47"/>
      <c r="K51" s="25"/>
      <c r="N51" s="48"/>
    </row>
    <row r="52" spans="1:16" ht="27" customHeight="1" x14ac:dyDescent="0.2">
      <c r="A52" s="44">
        <v>2</v>
      </c>
      <c r="B52" s="29" t="s">
        <v>57</v>
      </c>
      <c r="C52" s="29"/>
      <c r="D52" s="45">
        <v>5254600</v>
      </c>
      <c r="E52" s="45"/>
      <c r="F52" s="46">
        <v>1465320</v>
      </c>
      <c r="G52" s="46"/>
      <c r="H52" s="46">
        <f t="shared" si="0"/>
        <v>6719920</v>
      </c>
      <c r="I52" s="46"/>
      <c r="J52" s="47"/>
      <c r="K52" s="25"/>
    </row>
    <row r="53" spans="1:16" ht="37.5" customHeight="1" x14ac:dyDescent="0.2">
      <c r="A53" s="44">
        <v>3</v>
      </c>
      <c r="B53" s="29" t="s">
        <v>58</v>
      </c>
      <c r="C53" s="29"/>
      <c r="D53" s="45">
        <v>250000</v>
      </c>
      <c r="E53" s="45"/>
      <c r="F53" s="46">
        <v>0</v>
      </c>
      <c r="G53" s="46"/>
      <c r="H53" s="46">
        <f t="shared" si="0"/>
        <v>250000</v>
      </c>
      <c r="I53" s="46"/>
      <c r="J53" s="47"/>
      <c r="K53" s="25"/>
    </row>
    <row r="54" spans="1:16" ht="24" customHeight="1" x14ac:dyDescent="0.2">
      <c r="A54" s="44">
        <v>4</v>
      </c>
      <c r="B54" s="29" t="s">
        <v>59</v>
      </c>
      <c r="C54" s="29"/>
      <c r="D54" s="49"/>
      <c r="E54" s="49"/>
      <c r="F54" s="46">
        <v>101468.23</v>
      </c>
      <c r="G54" s="46"/>
      <c r="H54" s="46">
        <f t="shared" si="0"/>
        <v>101468.23</v>
      </c>
      <c r="I54" s="46"/>
      <c r="J54" s="47"/>
      <c r="K54" s="25"/>
    </row>
    <row r="55" spans="1:16" ht="36" customHeight="1" x14ac:dyDescent="0.2">
      <c r="A55" s="44">
        <v>5</v>
      </c>
      <c r="B55" s="30" t="s">
        <v>60</v>
      </c>
      <c r="C55" s="32"/>
      <c r="D55" s="49"/>
      <c r="E55" s="49"/>
      <c r="F55" s="46">
        <v>980000</v>
      </c>
      <c r="G55" s="46"/>
      <c r="H55" s="46">
        <f t="shared" si="0"/>
        <v>980000</v>
      </c>
      <c r="I55" s="46"/>
      <c r="J55" s="47"/>
      <c r="K55" s="25"/>
    </row>
    <row r="56" spans="1:16" ht="36" customHeight="1" x14ac:dyDescent="0.2">
      <c r="A56" s="50">
        <v>6</v>
      </c>
      <c r="B56" s="51" t="s">
        <v>61</v>
      </c>
      <c r="C56" s="51"/>
      <c r="D56" s="45">
        <v>550</v>
      </c>
      <c r="E56" s="45"/>
      <c r="F56" s="46">
        <v>25934.2</v>
      </c>
      <c r="G56" s="46"/>
      <c r="H56" s="46">
        <f t="shared" si="0"/>
        <v>26484.2</v>
      </c>
      <c r="I56" s="46"/>
      <c r="J56" s="47"/>
      <c r="K56" s="25"/>
    </row>
    <row r="57" spans="1:16" ht="15.75" x14ac:dyDescent="0.2">
      <c r="A57" s="52" t="s">
        <v>62</v>
      </c>
      <c r="B57" s="52"/>
      <c r="C57" s="52"/>
      <c r="D57" s="46">
        <f>SUM(D51:D56)</f>
        <v>153167690</v>
      </c>
      <c r="E57" s="46"/>
      <c r="F57" s="46">
        <f>SUM(F51:F56)</f>
        <v>31291468.23</v>
      </c>
      <c r="G57" s="46"/>
      <c r="H57" s="46">
        <f>SUM(H51:H56)</f>
        <v>184459158.22999999</v>
      </c>
      <c r="I57" s="46"/>
      <c r="J57" s="25"/>
      <c r="K57" s="25"/>
      <c r="N57" s="131"/>
      <c r="O57" s="131"/>
      <c r="P57" s="131"/>
    </row>
    <row r="58" spans="1:16" ht="15.75" customHeight="1" x14ac:dyDescent="0.2">
      <c r="A58" s="25"/>
      <c r="B58" s="8"/>
      <c r="C58" s="25"/>
      <c r="D58" s="53"/>
      <c r="E58" s="53"/>
      <c r="F58" s="53"/>
      <c r="G58" s="53"/>
      <c r="H58" s="53"/>
      <c r="I58" s="53"/>
      <c r="J58" s="25"/>
      <c r="K58" s="25"/>
      <c r="N58" s="131"/>
      <c r="O58" s="131"/>
      <c r="P58" s="131"/>
    </row>
    <row r="59" spans="1:16" ht="16.5" customHeight="1" x14ac:dyDescent="0.2">
      <c r="A59" s="14" t="s">
        <v>63</v>
      </c>
      <c r="B59" s="14"/>
      <c r="C59" s="14"/>
      <c r="D59" s="14"/>
      <c r="E59" s="14"/>
      <c r="F59" s="14"/>
      <c r="G59" s="14"/>
      <c r="H59" s="14"/>
      <c r="I59" s="25"/>
      <c r="J59" s="25"/>
      <c r="K59" s="25"/>
      <c r="N59" s="131"/>
      <c r="O59" s="131"/>
      <c r="P59" s="131"/>
    </row>
    <row r="60" spans="1:16" ht="16.5" customHeight="1" x14ac:dyDescent="0.2">
      <c r="A60" s="36" t="s">
        <v>51</v>
      </c>
      <c r="B60" s="36"/>
      <c r="C60" s="36"/>
      <c r="D60" s="36"/>
      <c r="E60" s="36"/>
      <c r="F60" s="36"/>
      <c r="G60" s="36"/>
      <c r="H60" s="36"/>
      <c r="I60" s="36"/>
      <c r="J60" s="11"/>
      <c r="K60" s="11"/>
      <c r="N60" s="131"/>
      <c r="O60" s="131"/>
      <c r="P60" s="131"/>
    </row>
    <row r="61" spans="1:16" ht="16.5" customHeight="1" x14ac:dyDescent="0.2">
      <c r="A61" s="24" t="s">
        <v>64</v>
      </c>
      <c r="B61" s="24"/>
      <c r="C61" s="24"/>
      <c r="D61" s="24" t="s">
        <v>53</v>
      </c>
      <c r="E61" s="24"/>
      <c r="F61" s="24" t="s">
        <v>54</v>
      </c>
      <c r="G61" s="24"/>
      <c r="H61" s="24" t="s">
        <v>55</v>
      </c>
      <c r="I61" s="24"/>
      <c r="J61" s="25"/>
      <c r="K61" s="25"/>
    </row>
    <row r="62" spans="1:16" ht="23.25" customHeight="1" x14ac:dyDescent="0.2">
      <c r="A62" s="42">
        <v>1</v>
      </c>
      <c r="B62" s="42"/>
      <c r="C62" s="42"/>
      <c r="D62" s="42">
        <v>2</v>
      </c>
      <c r="E62" s="42"/>
      <c r="F62" s="42">
        <v>3</v>
      </c>
      <c r="G62" s="42"/>
      <c r="H62" s="42">
        <v>4</v>
      </c>
      <c r="I62" s="42"/>
      <c r="J62" s="25"/>
      <c r="K62" s="25"/>
    </row>
    <row r="63" spans="1:16" ht="36.75" customHeight="1" x14ac:dyDescent="0.2">
      <c r="A63" s="30" t="s">
        <v>65</v>
      </c>
      <c r="B63" s="31"/>
      <c r="C63" s="32"/>
      <c r="D63" s="54">
        <f>D57-D64</f>
        <v>152917690</v>
      </c>
      <c r="E63" s="54"/>
      <c r="F63" s="54">
        <f>F57</f>
        <v>31291468.23</v>
      </c>
      <c r="G63" s="54"/>
      <c r="H63" s="54">
        <f>H57</f>
        <v>184459158.22999999</v>
      </c>
      <c r="I63" s="54"/>
      <c r="J63" s="25"/>
      <c r="K63" s="25"/>
      <c r="O63" s="48"/>
    </row>
    <row r="64" spans="1:16" ht="70.5" customHeight="1" x14ac:dyDescent="0.2">
      <c r="A64" s="55" t="s">
        <v>66</v>
      </c>
      <c r="B64" s="56"/>
      <c r="C64" s="57"/>
      <c r="D64" s="54">
        <v>250000</v>
      </c>
      <c r="E64" s="54"/>
      <c r="F64" s="54">
        <f>F58</f>
        <v>0</v>
      </c>
      <c r="G64" s="54"/>
      <c r="H64" s="54">
        <f>H58</f>
        <v>0</v>
      </c>
      <c r="I64" s="54"/>
      <c r="J64" s="25"/>
      <c r="K64" s="25"/>
      <c r="O64" s="48"/>
    </row>
    <row r="65" spans="1:14" ht="15.75" x14ac:dyDescent="0.2">
      <c r="A65" s="58" t="s">
        <v>62</v>
      </c>
      <c r="B65" s="59"/>
      <c r="C65" s="59"/>
      <c r="D65" s="60">
        <f>D63+D64</f>
        <v>153167690</v>
      </c>
      <c r="E65" s="60"/>
      <c r="F65" s="60">
        <f t="shared" ref="F65" si="1">F63+F64</f>
        <v>31291468.23</v>
      </c>
      <c r="G65" s="60"/>
      <c r="H65" s="60">
        <f t="shared" ref="H65" si="2">H63+H64</f>
        <v>184459158.22999999</v>
      </c>
      <c r="I65" s="60"/>
      <c r="J65" s="25"/>
      <c r="K65" s="25"/>
    </row>
    <row r="66" spans="1:14" ht="10.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4" ht="22.5" customHeight="1" x14ac:dyDescent="0.2">
      <c r="A67" s="14" t="s">
        <v>67</v>
      </c>
      <c r="B67" s="14"/>
      <c r="C67" s="14"/>
      <c r="D67" s="14"/>
      <c r="E67" s="14"/>
      <c r="F67" s="14"/>
      <c r="G67" s="14"/>
      <c r="H67" s="14"/>
      <c r="I67" s="25"/>
      <c r="J67" s="25"/>
      <c r="K67" s="25"/>
    </row>
    <row r="68" spans="1:14" s="37" customFormat="1" ht="29.25" customHeight="1" x14ac:dyDescent="0.2">
      <c r="A68" s="38" t="s">
        <v>39</v>
      </c>
      <c r="B68" s="38" t="s">
        <v>68</v>
      </c>
      <c r="C68" s="38" t="s">
        <v>69</v>
      </c>
      <c r="D68" s="24" t="s">
        <v>70</v>
      </c>
      <c r="E68" s="24"/>
      <c r="F68" s="24" t="s">
        <v>53</v>
      </c>
      <c r="G68" s="24"/>
      <c r="H68" s="24" t="s">
        <v>54</v>
      </c>
      <c r="I68" s="24"/>
      <c r="J68" s="24" t="s">
        <v>55</v>
      </c>
      <c r="K68" s="24"/>
    </row>
    <row r="69" spans="1:14" ht="21.95" customHeight="1" x14ac:dyDescent="0.2">
      <c r="A69" s="41">
        <v>1</v>
      </c>
      <c r="B69" s="41">
        <v>2</v>
      </c>
      <c r="C69" s="41">
        <v>3</v>
      </c>
      <c r="D69" s="42">
        <v>4</v>
      </c>
      <c r="E69" s="42"/>
      <c r="F69" s="42">
        <v>5</v>
      </c>
      <c r="G69" s="42"/>
      <c r="H69" s="42">
        <v>6</v>
      </c>
      <c r="I69" s="42"/>
      <c r="J69" s="42">
        <v>7</v>
      </c>
      <c r="K69" s="61"/>
    </row>
    <row r="70" spans="1:14" ht="19.5" customHeight="1" x14ac:dyDescent="0.2">
      <c r="A70" s="44">
        <v>1</v>
      </c>
      <c r="B70" s="62" t="s">
        <v>71</v>
      </c>
      <c r="C70" s="63"/>
      <c r="D70" s="61"/>
      <c r="E70" s="61"/>
      <c r="F70" s="61"/>
      <c r="G70" s="61"/>
      <c r="H70" s="61"/>
      <c r="I70" s="61"/>
      <c r="J70" s="61"/>
      <c r="K70" s="61"/>
    </row>
    <row r="71" spans="1:14" ht="23.25" customHeight="1" x14ac:dyDescent="0.2">
      <c r="A71" s="64"/>
      <c r="B71" s="65" t="s">
        <v>72</v>
      </c>
      <c r="C71" s="65" t="s">
        <v>73</v>
      </c>
      <c r="D71" s="29" t="s">
        <v>74</v>
      </c>
      <c r="E71" s="29"/>
      <c r="F71" s="66">
        <v>6</v>
      </c>
      <c r="G71" s="66"/>
      <c r="H71" s="61"/>
      <c r="I71" s="61"/>
      <c r="J71" s="66">
        <f t="shared" ref="J71:J76" si="3">F71+H71</f>
        <v>6</v>
      </c>
      <c r="K71" s="66"/>
    </row>
    <row r="72" spans="1:14" ht="36" customHeight="1" x14ac:dyDescent="0.2">
      <c r="A72" s="64"/>
      <c r="B72" s="67" t="s">
        <v>75</v>
      </c>
      <c r="C72" s="65" t="s">
        <v>73</v>
      </c>
      <c r="D72" s="29" t="s">
        <v>76</v>
      </c>
      <c r="E72" s="29"/>
      <c r="F72" s="68">
        <v>620.61</v>
      </c>
      <c r="G72" s="68"/>
      <c r="H72" s="68">
        <v>57.41</v>
      </c>
      <c r="I72" s="68"/>
      <c r="J72" s="68">
        <f t="shared" si="3"/>
        <v>678.02</v>
      </c>
      <c r="K72" s="68"/>
      <c r="N72" s="69"/>
    </row>
    <row r="73" spans="1:14" ht="28.5" customHeight="1" x14ac:dyDescent="0.2">
      <c r="A73" s="64"/>
      <c r="B73" s="67" t="s">
        <v>77</v>
      </c>
      <c r="C73" s="65" t="s">
        <v>73</v>
      </c>
      <c r="D73" s="29" t="s">
        <v>76</v>
      </c>
      <c r="E73" s="29"/>
      <c r="F73" s="68">
        <v>388.11</v>
      </c>
      <c r="G73" s="68"/>
      <c r="H73" s="68">
        <v>39.409999999999997</v>
      </c>
      <c r="I73" s="68"/>
      <c r="J73" s="68">
        <f t="shared" si="3"/>
        <v>427.52</v>
      </c>
      <c r="K73" s="68"/>
    </row>
    <row r="74" spans="1:14" ht="20.25" customHeight="1" x14ac:dyDescent="0.2">
      <c r="A74" s="64"/>
      <c r="B74" s="67" t="s">
        <v>78</v>
      </c>
      <c r="C74" s="65" t="s">
        <v>73</v>
      </c>
      <c r="D74" s="29" t="s">
        <v>76</v>
      </c>
      <c r="E74" s="29"/>
      <c r="F74" s="68">
        <v>96.5</v>
      </c>
      <c r="G74" s="68"/>
      <c r="H74" s="68">
        <v>4</v>
      </c>
      <c r="I74" s="68"/>
      <c r="J74" s="68">
        <f t="shared" si="3"/>
        <v>100.5</v>
      </c>
      <c r="K74" s="68"/>
    </row>
    <row r="75" spans="1:14" ht="23.25" customHeight="1" x14ac:dyDescent="0.2">
      <c r="A75" s="64"/>
      <c r="B75" s="67" t="s">
        <v>79</v>
      </c>
      <c r="C75" s="65" t="s">
        <v>73</v>
      </c>
      <c r="D75" s="29" t="s">
        <v>76</v>
      </c>
      <c r="E75" s="29"/>
      <c r="F75" s="68">
        <v>136</v>
      </c>
      <c r="G75" s="68"/>
      <c r="H75" s="68">
        <v>14</v>
      </c>
      <c r="I75" s="68"/>
      <c r="J75" s="68">
        <f t="shared" si="3"/>
        <v>150</v>
      </c>
      <c r="K75" s="68"/>
    </row>
    <row r="76" spans="1:14" ht="53.25" customHeight="1" x14ac:dyDescent="0.2">
      <c r="A76" s="64"/>
      <c r="B76" s="70" t="s">
        <v>80</v>
      </c>
      <c r="C76" s="65" t="s">
        <v>81</v>
      </c>
      <c r="D76" s="29" t="s">
        <v>82</v>
      </c>
      <c r="E76" s="29"/>
      <c r="F76" s="71">
        <v>250000</v>
      </c>
      <c r="G76" s="71"/>
      <c r="H76" s="71"/>
      <c r="I76" s="71"/>
      <c r="J76" s="71">
        <f t="shared" si="3"/>
        <v>250000</v>
      </c>
      <c r="K76" s="71"/>
    </row>
    <row r="77" spans="1:14" ht="41.25" customHeight="1" x14ac:dyDescent="0.2">
      <c r="A77" s="127"/>
      <c r="B77" s="65" t="s">
        <v>83</v>
      </c>
      <c r="C77" s="65" t="s">
        <v>81</v>
      </c>
      <c r="D77" s="29" t="s">
        <v>84</v>
      </c>
      <c r="E77" s="29"/>
      <c r="F77" s="71">
        <f>D56</f>
        <v>550</v>
      </c>
      <c r="G77" s="71"/>
      <c r="H77" s="71">
        <f>F56</f>
        <v>25934.2</v>
      </c>
      <c r="I77" s="71"/>
      <c r="J77" s="71">
        <f>F77+H77</f>
        <v>26484.2</v>
      </c>
      <c r="K77" s="71"/>
    </row>
    <row r="78" spans="1:14" ht="21.75" customHeight="1" x14ac:dyDescent="0.2">
      <c r="A78" s="64">
        <v>2</v>
      </c>
      <c r="B78" s="62" t="s">
        <v>85</v>
      </c>
      <c r="C78" s="65"/>
      <c r="D78" s="29"/>
      <c r="E78" s="29"/>
      <c r="F78" s="72"/>
      <c r="G78" s="72"/>
      <c r="H78" s="52"/>
      <c r="I78" s="52"/>
      <c r="J78" s="73"/>
      <c r="K78" s="74"/>
    </row>
    <row r="79" spans="1:14" ht="20.25" customHeight="1" x14ac:dyDescent="0.2">
      <c r="A79" s="64"/>
      <c r="B79" s="65" t="s">
        <v>86</v>
      </c>
      <c r="C79" s="65" t="s">
        <v>87</v>
      </c>
      <c r="D79" s="29" t="s">
        <v>74</v>
      </c>
      <c r="E79" s="29"/>
      <c r="F79" s="75">
        <f>2862-377</f>
        <v>2485</v>
      </c>
      <c r="G79" s="75"/>
      <c r="H79" s="76"/>
      <c r="I79" s="76"/>
      <c r="J79" s="77">
        <f t="shared" ref="J79:J84" si="4">F79+H79</f>
        <v>2485</v>
      </c>
      <c r="K79" s="78"/>
    </row>
    <row r="80" spans="1:14" ht="36" customHeight="1" x14ac:dyDescent="0.2">
      <c r="A80" s="64"/>
      <c r="B80" s="65" t="s">
        <v>88</v>
      </c>
      <c r="C80" s="65" t="s">
        <v>87</v>
      </c>
      <c r="D80" s="29" t="s">
        <v>89</v>
      </c>
      <c r="E80" s="29"/>
      <c r="F80" s="76"/>
      <c r="G80" s="76"/>
      <c r="H80" s="75">
        <v>377</v>
      </c>
      <c r="I80" s="75"/>
      <c r="J80" s="77">
        <f t="shared" si="4"/>
        <v>377</v>
      </c>
      <c r="K80" s="78"/>
    </row>
    <row r="81" spans="1:11" ht="24" customHeight="1" x14ac:dyDescent="0.2">
      <c r="A81" s="64"/>
      <c r="B81" s="65" t="s">
        <v>90</v>
      </c>
      <c r="C81" s="65" t="s">
        <v>87</v>
      </c>
      <c r="D81" s="29" t="s">
        <v>89</v>
      </c>
      <c r="E81" s="29"/>
      <c r="F81" s="75">
        <v>1067</v>
      </c>
      <c r="G81" s="75"/>
      <c r="H81" s="76"/>
      <c r="I81" s="76"/>
      <c r="J81" s="77">
        <f t="shared" si="4"/>
        <v>1067</v>
      </c>
      <c r="K81" s="78"/>
    </row>
    <row r="82" spans="1:11" ht="27" customHeight="1" x14ac:dyDescent="0.2">
      <c r="A82" s="64"/>
      <c r="B82" s="65" t="s">
        <v>91</v>
      </c>
      <c r="C82" s="65" t="s">
        <v>87</v>
      </c>
      <c r="D82" s="29" t="s">
        <v>89</v>
      </c>
      <c r="E82" s="29"/>
      <c r="F82" s="76">
        <v>1958</v>
      </c>
      <c r="G82" s="76"/>
      <c r="H82" s="75">
        <v>377</v>
      </c>
      <c r="I82" s="75"/>
      <c r="J82" s="77">
        <f t="shared" si="4"/>
        <v>2335</v>
      </c>
      <c r="K82" s="78"/>
    </row>
    <row r="83" spans="1:11" ht="54" customHeight="1" x14ac:dyDescent="0.2">
      <c r="A83" s="64"/>
      <c r="B83" s="65" t="s">
        <v>92</v>
      </c>
      <c r="C83" s="65" t="s">
        <v>87</v>
      </c>
      <c r="D83" s="29" t="s">
        <v>89</v>
      </c>
      <c r="E83" s="29"/>
      <c r="F83" s="79">
        <v>68</v>
      </c>
      <c r="G83" s="80"/>
      <c r="H83" s="77"/>
      <c r="I83" s="78"/>
      <c r="J83" s="77">
        <f t="shared" si="4"/>
        <v>68</v>
      </c>
      <c r="K83" s="78"/>
    </row>
    <row r="84" spans="1:11" ht="79.5" customHeight="1" x14ac:dyDescent="0.2">
      <c r="A84" s="64"/>
      <c r="B84" s="65" t="s">
        <v>93</v>
      </c>
      <c r="C84" s="65" t="s">
        <v>87</v>
      </c>
      <c r="D84" s="29" t="s">
        <v>89</v>
      </c>
      <c r="E84" s="29"/>
      <c r="F84" s="79">
        <v>27</v>
      </c>
      <c r="G84" s="80"/>
      <c r="H84" s="77"/>
      <c r="I84" s="78"/>
      <c r="J84" s="77">
        <f t="shared" si="4"/>
        <v>27</v>
      </c>
      <c r="K84" s="78"/>
    </row>
    <row r="85" spans="1:11" ht="45" customHeight="1" x14ac:dyDescent="0.2">
      <c r="A85" s="64"/>
      <c r="B85" s="81" t="s">
        <v>94</v>
      </c>
      <c r="C85" s="65" t="s">
        <v>73</v>
      </c>
      <c r="D85" s="82" t="s">
        <v>82</v>
      </c>
      <c r="E85" s="83"/>
      <c r="F85" s="84"/>
      <c r="G85" s="85"/>
      <c r="H85" s="86">
        <v>1</v>
      </c>
      <c r="I85" s="87"/>
      <c r="J85" s="86">
        <f>F85+H85</f>
        <v>1</v>
      </c>
      <c r="K85" s="87"/>
    </row>
    <row r="86" spans="1:11" ht="84" customHeight="1" x14ac:dyDescent="0.2">
      <c r="A86" s="64"/>
      <c r="B86" s="65" t="s">
        <v>95</v>
      </c>
      <c r="C86" s="65" t="s">
        <v>73</v>
      </c>
      <c r="D86" s="30" t="s">
        <v>96</v>
      </c>
      <c r="E86" s="32"/>
      <c r="F86" s="88">
        <v>1</v>
      </c>
      <c r="G86" s="89"/>
      <c r="H86" s="86"/>
      <c r="I86" s="87"/>
      <c r="J86" s="86">
        <f t="shared" ref="J86:J87" si="5">F86+H86</f>
        <v>1</v>
      </c>
      <c r="K86" s="87"/>
    </row>
    <row r="87" spans="1:11" ht="60" customHeight="1" x14ac:dyDescent="0.2">
      <c r="A87" s="64"/>
      <c r="B87" s="65" t="s">
        <v>97</v>
      </c>
      <c r="C87" s="65" t="s">
        <v>98</v>
      </c>
      <c r="D87" s="30" t="s">
        <v>99</v>
      </c>
      <c r="E87" s="32"/>
      <c r="F87" s="79">
        <v>4008</v>
      </c>
      <c r="G87" s="80"/>
      <c r="H87" s="77"/>
      <c r="I87" s="78"/>
      <c r="J87" s="77">
        <f t="shared" si="5"/>
        <v>4008</v>
      </c>
      <c r="K87" s="78"/>
    </row>
    <row r="88" spans="1:11" ht="19.5" customHeight="1" x14ac:dyDescent="0.2">
      <c r="A88" s="64">
        <v>3</v>
      </c>
      <c r="B88" s="62" t="s">
        <v>100</v>
      </c>
      <c r="C88" s="65"/>
      <c r="D88" s="29"/>
      <c r="E88" s="90"/>
      <c r="F88" s="91"/>
      <c r="G88" s="91"/>
      <c r="H88" s="66"/>
      <c r="I88" s="66"/>
      <c r="J88" s="92"/>
      <c r="K88" s="92"/>
    </row>
    <row r="89" spans="1:11" s="94" customFormat="1" ht="38.25" customHeight="1" x14ac:dyDescent="0.2">
      <c r="A89" s="64"/>
      <c r="B89" s="65" t="s">
        <v>101</v>
      </c>
      <c r="C89" s="65" t="s">
        <v>81</v>
      </c>
      <c r="D89" s="29" t="s">
        <v>99</v>
      </c>
      <c r="E89" s="29"/>
      <c r="F89" s="92">
        <f>D63/(F79+H80)</f>
        <v>53430.359888190076</v>
      </c>
      <c r="G89" s="92"/>
      <c r="H89" s="93">
        <f>F63/(F79+H80)</f>
        <v>10933.427054507338</v>
      </c>
      <c r="I89" s="93"/>
      <c r="J89" s="92">
        <f>F89+H89</f>
        <v>64363.786942697414</v>
      </c>
      <c r="K89" s="92"/>
    </row>
    <row r="90" spans="1:11" s="94" customFormat="1" ht="21" customHeight="1" x14ac:dyDescent="0.2">
      <c r="A90" s="64"/>
      <c r="B90" s="65" t="s">
        <v>102</v>
      </c>
      <c r="C90" s="65" t="s">
        <v>81</v>
      </c>
      <c r="D90" s="29" t="s">
        <v>99</v>
      </c>
      <c r="E90" s="29"/>
      <c r="F90" s="95">
        <v>1250</v>
      </c>
      <c r="G90" s="96"/>
      <c r="H90" s="95"/>
      <c r="I90" s="96"/>
      <c r="J90" s="95">
        <f>F90+H90</f>
        <v>1250</v>
      </c>
      <c r="K90" s="96"/>
    </row>
    <row r="91" spans="1:11" s="94" customFormat="1" ht="108.75" customHeight="1" x14ac:dyDescent="0.2">
      <c r="A91" s="64"/>
      <c r="B91" s="65" t="s">
        <v>103</v>
      </c>
      <c r="C91" s="65" t="s">
        <v>81</v>
      </c>
      <c r="D91" s="29" t="s">
        <v>99</v>
      </c>
      <c r="E91" s="29"/>
      <c r="F91" s="95">
        <v>4249.5</v>
      </c>
      <c r="G91" s="96"/>
      <c r="H91" s="97"/>
      <c r="I91" s="98"/>
      <c r="J91" s="97">
        <f>F91+H91</f>
        <v>4249.5</v>
      </c>
      <c r="K91" s="98"/>
    </row>
    <row r="92" spans="1:11" s="94" customFormat="1" ht="162.75" customHeight="1" x14ac:dyDescent="0.2">
      <c r="A92" s="64"/>
      <c r="B92" s="99" t="s">
        <v>104</v>
      </c>
      <c r="C92" s="65" t="s">
        <v>81</v>
      </c>
      <c r="D92" s="29" t="s">
        <v>99</v>
      </c>
      <c r="E92" s="29"/>
      <c r="F92" s="100">
        <v>4026</v>
      </c>
      <c r="G92" s="100"/>
      <c r="H92" s="100"/>
      <c r="I92" s="100"/>
      <c r="J92" s="100">
        <f>F92</f>
        <v>4026</v>
      </c>
      <c r="K92" s="100"/>
    </row>
    <row r="93" spans="1:11" s="94" customFormat="1" ht="35.450000000000003" customHeight="1" x14ac:dyDescent="0.2">
      <c r="A93" s="64"/>
      <c r="B93" s="65" t="s">
        <v>105</v>
      </c>
      <c r="C93" s="65" t="s">
        <v>87</v>
      </c>
      <c r="D93" s="29" t="s">
        <v>99</v>
      </c>
      <c r="E93" s="29"/>
      <c r="F93" s="52">
        <f>ROUND(F79/F73,0)</f>
        <v>6</v>
      </c>
      <c r="G93" s="52"/>
      <c r="H93" s="77">
        <f>ROUND(H82/H73,0)</f>
        <v>10</v>
      </c>
      <c r="I93" s="78"/>
      <c r="J93" s="72">
        <f>ROUND((J79+J80)/J73,0)</f>
        <v>7</v>
      </c>
      <c r="K93" s="72"/>
    </row>
    <row r="94" spans="1:11" s="94" customFormat="1" ht="71.25" customHeight="1" x14ac:dyDescent="0.2">
      <c r="A94" s="64"/>
      <c r="B94" s="101" t="s">
        <v>106</v>
      </c>
      <c r="C94" s="65" t="s">
        <v>81</v>
      </c>
      <c r="D94" s="29" t="s">
        <v>99</v>
      </c>
      <c r="E94" s="29"/>
      <c r="F94" s="52"/>
      <c r="G94" s="52"/>
      <c r="H94" s="73">
        <f>F54/1</f>
        <v>101468.23</v>
      </c>
      <c r="I94" s="74"/>
      <c r="J94" s="73">
        <f>F94+H94</f>
        <v>101468.23</v>
      </c>
      <c r="K94" s="74"/>
    </row>
    <row r="95" spans="1:11" s="94" customFormat="1" ht="31.5" customHeight="1" x14ac:dyDescent="0.2">
      <c r="A95" s="64"/>
      <c r="B95" s="101" t="s">
        <v>107</v>
      </c>
      <c r="C95" s="65" t="s">
        <v>81</v>
      </c>
      <c r="D95" s="29" t="s">
        <v>99</v>
      </c>
      <c r="E95" s="29"/>
      <c r="F95" s="73">
        <f>D64/F86</f>
        <v>250000</v>
      </c>
      <c r="G95" s="74"/>
      <c r="H95" s="73"/>
      <c r="I95" s="74"/>
      <c r="J95" s="73">
        <f>F95+H95</f>
        <v>250000</v>
      </c>
      <c r="K95" s="74"/>
    </row>
    <row r="96" spans="1:11" s="94" customFormat="1" ht="18.75" customHeight="1" x14ac:dyDescent="0.2">
      <c r="A96" s="64">
        <v>4</v>
      </c>
      <c r="B96" s="62" t="s">
        <v>108</v>
      </c>
      <c r="C96" s="65"/>
      <c r="D96" s="29"/>
      <c r="E96" s="29"/>
      <c r="F96" s="66"/>
      <c r="G96" s="66"/>
      <c r="H96" s="61"/>
      <c r="I96" s="61"/>
      <c r="J96" s="66"/>
      <c r="K96" s="66"/>
    </row>
    <row r="97" spans="1:11" ht="44.25" customHeight="1" x14ac:dyDescent="0.2">
      <c r="A97" s="64"/>
      <c r="B97" s="65" t="s">
        <v>109</v>
      </c>
      <c r="C97" s="65" t="s">
        <v>110</v>
      </c>
      <c r="D97" s="29" t="s">
        <v>111</v>
      </c>
      <c r="E97" s="29"/>
      <c r="F97" s="102">
        <v>100</v>
      </c>
      <c r="G97" s="102"/>
      <c r="H97" s="103">
        <v>100</v>
      </c>
      <c r="I97" s="103"/>
      <c r="J97" s="102">
        <v>100</v>
      </c>
      <c r="K97" s="102"/>
    </row>
    <row r="98" spans="1:11" ht="33.75" customHeight="1" x14ac:dyDescent="0.2">
      <c r="A98" s="104"/>
      <c r="B98" s="81" t="s">
        <v>112</v>
      </c>
      <c r="C98" s="81" t="s">
        <v>110</v>
      </c>
      <c r="D98" s="105" t="s">
        <v>111</v>
      </c>
      <c r="E98" s="105"/>
      <c r="F98" s="106">
        <f>F82*100/F79</f>
        <v>78.792756539235413</v>
      </c>
      <c r="G98" s="106"/>
      <c r="H98" s="107">
        <v>100</v>
      </c>
      <c r="I98" s="107"/>
      <c r="J98" s="106">
        <f>J82*100/(J79+J80)</f>
        <v>81.586303284416488</v>
      </c>
      <c r="K98" s="106"/>
    </row>
    <row r="99" spans="1:11" ht="36.75" customHeight="1" x14ac:dyDescent="0.2">
      <c r="A99" s="64"/>
      <c r="B99" s="65" t="s">
        <v>113</v>
      </c>
      <c r="C99" s="65" t="s">
        <v>110</v>
      </c>
      <c r="D99" s="29" t="s">
        <v>99</v>
      </c>
      <c r="E99" s="29"/>
      <c r="F99" s="107">
        <v>85.2</v>
      </c>
      <c r="G99" s="107"/>
      <c r="H99" s="106">
        <v>85.2</v>
      </c>
      <c r="I99" s="106"/>
      <c r="J99" s="106">
        <v>85.2</v>
      </c>
      <c r="K99" s="106"/>
    </row>
    <row r="100" spans="1:11" s="129" customFormat="1" ht="36.75" customHeight="1" x14ac:dyDescent="0.2">
      <c r="A100" s="127"/>
      <c r="B100" s="128" t="s">
        <v>114</v>
      </c>
      <c r="C100" s="65" t="s">
        <v>110</v>
      </c>
      <c r="D100" s="29" t="s">
        <v>111</v>
      </c>
      <c r="E100" s="29"/>
      <c r="F100" s="107">
        <v>100</v>
      </c>
      <c r="G100" s="107"/>
      <c r="H100" s="106">
        <v>100</v>
      </c>
      <c r="I100" s="106"/>
      <c r="J100" s="106">
        <v>100</v>
      </c>
      <c r="K100" s="106"/>
    </row>
    <row r="101" spans="1:11" ht="33.75" customHeight="1" x14ac:dyDescent="0.2">
      <c r="A101" s="63"/>
      <c r="B101" s="65" t="s">
        <v>115</v>
      </c>
      <c r="C101" s="65" t="s">
        <v>110</v>
      </c>
      <c r="D101" s="29" t="s">
        <v>99</v>
      </c>
      <c r="E101" s="29"/>
      <c r="F101" s="108"/>
      <c r="G101" s="108"/>
      <c r="H101" s="106">
        <v>110.4</v>
      </c>
      <c r="I101" s="106"/>
      <c r="J101" s="106">
        <f>H101</f>
        <v>110.4</v>
      </c>
      <c r="K101" s="106"/>
    </row>
    <row r="102" spans="1:11" ht="36.75" customHeight="1" x14ac:dyDescent="0.2">
      <c r="A102" s="63"/>
      <c r="B102" s="65" t="s">
        <v>116</v>
      </c>
      <c r="C102" s="65" t="s">
        <v>110</v>
      </c>
      <c r="D102" s="29" t="s">
        <v>99</v>
      </c>
      <c r="E102" s="29"/>
      <c r="F102" s="109">
        <v>99.1</v>
      </c>
      <c r="G102" s="110"/>
      <c r="H102" s="106"/>
      <c r="I102" s="106"/>
      <c r="J102" s="106">
        <f>F102</f>
        <v>99.1</v>
      </c>
      <c r="K102" s="106"/>
    </row>
    <row r="103" spans="1:11" ht="19.5" customHeight="1" x14ac:dyDescent="0.2">
      <c r="A103" s="63"/>
      <c r="B103" s="65" t="s">
        <v>117</v>
      </c>
      <c r="C103" s="65" t="s">
        <v>110</v>
      </c>
      <c r="D103" s="29" t="s">
        <v>99</v>
      </c>
      <c r="E103" s="29"/>
      <c r="F103" s="111"/>
      <c r="G103" s="111"/>
      <c r="H103" s="107">
        <v>102.2</v>
      </c>
      <c r="I103" s="107"/>
      <c r="J103" s="107">
        <f>H103</f>
        <v>102.2</v>
      </c>
      <c r="K103" s="107"/>
    </row>
    <row r="104" spans="1:11" ht="15.75" x14ac:dyDescent="0.2">
      <c r="A104" s="25"/>
      <c r="B104" s="8"/>
      <c r="C104" s="8"/>
      <c r="D104" s="8"/>
      <c r="E104" s="8"/>
      <c r="F104" s="12"/>
      <c r="G104" s="12"/>
      <c r="H104" s="112"/>
      <c r="I104" s="112"/>
      <c r="J104" s="112"/>
      <c r="K104" s="112"/>
    </row>
    <row r="105" spans="1:11" ht="27.75" customHeight="1" x14ac:dyDescent="0.25">
      <c r="A105" s="113" t="s">
        <v>118</v>
      </c>
      <c r="B105" s="113"/>
      <c r="C105" s="114"/>
      <c r="D105" s="114"/>
      <c r="E105" s="115"/>
      <c r="F105" s="114"/>
      <c r="G105" s="114"/>
      <c r="H105" s="116" t="s">
        <v>119</v>
      </c>
      <c r="I105" s="116"/>
      <c r="J105" s="116"/>
      <c r="K105" s="116"/>
    </row>
    <row r="106" spans="1:11" ht="58.5" customHeight="1" x14ac:dyDescent="0.25">
      <c r="A106" s="113" t="s">
        <v>120</v>
      </c>
      <c r="B106" s="113"/>
      <c r="C106" s="114"/>
      <c r="D106" s="114"/>
      <c r="E106" s="117" t="s">
        <v>121</v>
      </c>
      <c r="F106" s="118"/>
      <c r="G106" s="118"/>
      <c r="H106" s="119" t="s">
        <v>122</v>
      </c>
      <c r="I106" s="120"/>
      <c r="J106" s="120"/>
      <c r="K106" s="120"/>
    </row>
    <row r="107" spans="1:11" ht="19.5" customHeight="1" x14ac:dyDescent="0.25">
      <c r="A107" s="113" t="s">
        <v>123</v>
      </c>
      <c r="B107" s="113"/>
      <c r="C107" s="114"/>
      <c r="D107" s="114"/>
      <c r="E107" s="114"/>
      <c r="F107" s="114"/>
      <c r="G107" s="114"/>
      <c r="H107" s="121"/>
      <c r="I107" s="121"/>
      <c r="J107" s="121"/>
      <c r="K107" s="121"/>
    </row>
    <row r="108" spans="1:11" ht="29.25" customHeight="1" x14ac:dyDescent="0.25">
      <c r="A108" s="122"/>
      <c r="B108" s="114"/>
      <c r="C108" s="114"/>
      <c r="D108" s="114"/>
      <c r="E108" s="115"/>
      <c r="F108" s="114"/>
      <c r="G108" s="114"/>
      <c r="H108" s="123" t="s">
        <v>124</v>
      </c>
      <c r="I108" s="123"/>
      <c r="J108" s="123"/>
      <c r="K108" s="123"/>
    </row>
    <row r="109" spans="1:11" ht="29.25" customHeight="1" x14ac:dyDescent="0.2">
      <c r="A109" s="122" t="s">
        <v>125</v>
      </c>
      <c r="B109" s="114"/>
      <c r="C109" s="122"/>
      <c r="D109" s="114"/>
      <c r="E109" s="117" t="s">
        <v>121</v>
      </c>
      <c r="F109" s="117"/>
      <c r="G109" s="118"/>
      <c r="H109" s="119" t="s">
        <v>122</v>
      </c>
      <c r="I109" s="120"/>
      <c r="J109" s="120"/>
      <c r="K109" s="120"/>
    </row>
    <row r="110" spans="1:11" ht="29.25" customHeight="1" x14ac:dyDescent="0.2">
      <c r="A110" s="124"/>
      <c r="B110" s="125" t="s">
        <v>126</v>
      </c>
      <c r="C110" s="125"/>
      <c r="D110" s="125"/>
      <c r="E110" s="124"/>
      <c r="F110" s="124"/>
      <c r="G110" s="124"/>
      <c r="H110" s="124"/>
      <c r="I110" s="124"/>
      <c r="J110" s="124"/>
      <c r="K110" s="124"/>
    </row>
    <row r="111" spans="1:11" ht="16.5" customHeight="1" x14ac:dyDescent="0.2">
      <c r="A111" s="124"/>
      <c r="B111" s="130" t="s">
        <v>127</v>
      </c>
      <c r="C111" s="124"/>
      <c r="D111" s="124"/>
      <c r="E111" s="124"/>
      <c r="F111" s="124"/>
      <c r="G111" s="124"/>
      <c r="H111" s="124"/>
      <c r="I111" s="124"/>
      <c r="J111" s="124"/>
      <c r="K111" s="124"/>
    </row>
    <row r="112" spans="1:11" x14ac:dyDescent="0.2">
      <c r="A112" s="126"/>
      <c r="B112" s="126"/>
    </row>
  </sheetData>
  <mergeCells count="261">
    <mergeCell ref="H108:K108"/>
    <mergeCell ref="H109:K109"/>
    <mergeCell ref="B110:D110"/>
    <mergeCell ref="A112:B112"/>
    <mergeCell ref="A105:B105"/>
    <mergeCell ref="H105:K105"/>
    <mergeCell ref="A106:B106"/>
    <mergeCell ref="H106:K106"/>
    <mergeCell ref="A107:B107"/>
    <mergeCell ref="H107:K10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A64:C64"/>
    <mergeCell ref="D64:E64"/>
    <mergeCell ref="F64:G64"/>
    <mergeCell ref="H64:I64"/>
    <mergeCell ref="A65:C65"/>
    <mergeCell ref="D65:E65"/>
    <mergeCell ref="F65:G65"/>
    <mergeCell ref="H65:I65"/>
    <mergeCell ref="A62:C62"/>
    <mergeCell ref="D62:E62"/>
    <mergeCell ref="F62:G62"/>
    <mergeCell ref="H62:I62"/>
    <mergeCell ref="A63:C63"/>
    <mergeCell ref="D63:E63"/>
    <mergeCell ref="F63:G63"/>
    <mergeCell ref="H63:I63"/>
    <mergeCell ref="A59:H59"/>
    <mergeCell ref="A60:I60"/>
    <mergeCell ref="A61:C61"/>
    <mergeCell ref="D61:E61"/>
    <mergeCell ref="F61:G61"/>
    <mergeCell ref="H61:I61"/>
    <mergeCell ref="B56:C56"/>
    <mergeCell ref="D56:E56"/>
    <mergeCell ref="F56:G56"/>
    <mergeCell ref="H56:I56"/>
    <mergeCell ref="A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B46:H46"/>
    <mergeCell ref="A47:H47"/>
    <mergeCell ref="A48:I48"/>
    <mergeCell ref="B49:C49"/>
    <mergeCell ref="D49:E49"/>
    <mergeCell ref="F49:G49"/>
    <mergeCell ref="H49:I49"/>
    <mergeCell ref="B35:H35"/>
    <mergeCell ref="B36:H36"/>
    <mergeCell ref="B37:H37"/>
    <mergeCell ref="B38:H38"/>
    <mergeCell ref="A40:K40"/>
    <mergeCell ref="A42:K42"/>
    <mergeCell ref="A28:K28"/>
    <mergeCell ref="A29:J29"/>
    <mergeCell ref="A30:K30"/>
    <mergeCell ref="A31:K31"/>
    <mergeCell ref="A32:K32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5" fitToHeight="4" orientation="landscape" r:id="rId1"/>
  <rowBreaks count="2" manualBreakCount="2">
    <brk id="16" max="11" man="1"/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2023-02-03T08:30:09Z</dcterms:created>
  <dcterms:modified xsi:type="dcterms:W3CDTF">2023-02-03T08:31:19Z</dcterms:modified>
</cp:coreProperties>
</file>