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Червень\1406\Освіта паспорти\"/>
    </mc:Choice>
  </mc:AlternateContent>
  <bookViews>
    <workbookView xWindow="0" yWindow="0" windowWidth="28800" windowHeight="12435"/>
  </bookViews>
  <sheets>
    <sheet name="0611091" sheetId="1" r:id="rId1"/>
  </sheets>
  <definedNames>
    <definedName name="_xlnm.Print_Area" localSheetId="0">'0611091'!$A$1:$L$118</definedName>
  </definedNames>
  <calcPr calcId="152511"/>
</workbook>
</file>

<file path=xl/calcChain.xml><?xml version="1.0" encoding="utf-8"?>
<calcChain xmlns="http://schemas.openxmlformats.org/spreadsheetml/2006/main">
  <c r="J110" i="1" l="1"/>
  <c r="J109" i="1"/>
  <c r="J108" i="1"/>
  <c r="F102" i="1"/>
  <c r="J102" i="1" s="1"/>
  <c r="F101" i="1"/>
  <c r="J101" i="1" s="1"/>
  <c r="F100" i="1"/>
  <c r="J100" i="1" s="1"/>
  <c r="H99" i="1"/>
  <c r="J99" i="1" s="1"/>
  <c r="H98" i="1"/>
  <c r="J97" i="1"/>
  <c r="J96" i="1"/>
  <c r="J95" i="1"/>
  <c r="J92" i="1"/>
  <c r="J91" i="1"/>
  <c r="J90" i="1"/>
  <c r="J89" i="1"/>
  <c r="J88" i="1"/>
  <c r="J87" i="1"/>
  <c r="J86" i="1"/>
  <c r="J85" i="1"/>
  <c r="J84" i="1"/>
  <c r="J83" i="1"/>
  <c r="F82" i="1"/>
  <c r="F98" i="1" s="1"/>
  <c r="H80" i="1"/>
  <c r="F80" i="1"/>
  <c r="J79" i="1"/>
  <c r="J78" i="1"/>
  <c r="J77" i="1"/>
  <c r="J76" i="1"/>
  <c r="J75" i="1"/>
  <c r="J74" i="1"/>
  <c r="F67" i="1"/>
  <c r="H67" i="1" s="1"/>
  <c r="H59" i="1"/>
  <c r="F58" i="1"/>
  <c r="H58" i="1" s="1"/>
  <c r="H57" i="1"/>
  <c r="H56" i="1"/>
  <c r="H55" i="1"/>
  <c r="F54" i="1"/>
  <c r="F60" i="1" s="1"/>
  <c r="D54" i="1"/>
  <c r="D60" i="1" s="1"/>
  <c r="J82" i="1" l="1"/>
  <c r="J105" i="1" s="1"/>
  <c r="F105" i="1"/>
  <c r="J80" i="1"/>
  <c r="D66" i="1"/>
  <c r="F66" i="1"/>
  <c r="F68" i="1" s="1"/>
  <c r="H54" i="1"/>
  <c r="H60" i="1" s="1"/>
  <c r="J98" i="1"/>
  <c r="H94" i="1"/>
  <c r="F94" i="1" l="1"/>
  <c r="J94" i="1" s="1"/>
  <c r="H66" i="1"/>
  <c r="H68" i="1" s="1"/>
  <c r="D68" i="1"/>
</calcChain>
</file>

<file path=xl/sharedStrings.xml><?xml version="1.0" encoding="utf-8"?>
<sst xmlns="http://schemas.openxmlformats.org/spreadsheetml/2006/main" count="204" uniqueCount="138">
  <si>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</si>
  <si>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</si>
  <si>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</si>
  <si>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</si>
  <si>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</si>
  <si>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</si>
  <si>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</si>
  <si>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</si>
  <si>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</si>
  <si>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</si>
  <si>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</si>
  <si>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</si>
  <si>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</si>
  <si>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- 191 043 953,10 гривень, у тому числі загального фонду- 159 453 484,87 гривень та спеціального фонду - 31 590 468,23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</si>
  <si>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</si>
  <si>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</si>
  <si>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№2456-VІ   (із змінами і доповненнями)</t>
  </si>
  <si>
    <t>Закон України від 26.04.2001 "Про охорону дитинства" № 2402-III 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</si>
  <si>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</si>
  <si>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</si>
  <si>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03.11.2022 року № 2710 - IX  "Про Державний бюджет України на 2023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</si>
  <si>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</si>
  <si>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</si>
  <si>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</si>
  <si>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</si>
  <si>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</si>
  <si>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</si>
  <si>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</si>
  <si>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</si>
  <si>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</si>
  <si>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</si>
  <si>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</si>
  <si>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</si>
  <si>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</si>
  <si>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</si>
  <si>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</si>
  <si>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</si>
  <si>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</si>
  <si>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 xml:space="preserve">Протокол від 16.02.2023 року № 51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</si>
  <si>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</si>
  <si>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02.06.2023 року № 10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</si>
  <si>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</si>
  <si>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</si>
  <si>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</si>
  <si>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</si>
  <si>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</si>
  <si>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</si>
  <si>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</si>
  <si>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</si>
  <si>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</si>
  <si>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</si>
  <si>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</si>
  <si>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</si>
  <si>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</si>
  <si>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</si>
  <si>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</si>
  <si>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</si>
  <si>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</si>
  <si>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</si>
  <si>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</si>
  <si>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</si>
  <si>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Організація роботи пунктів обігріву в закладах освіти</t>
  </si>
  <si>
    <t>Проведення капітальних ремонтів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</si>
  <si>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</si>
  <si>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</si>
  <si>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</si>
  <si>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</si>
  <si>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</si>
  <si>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</si>
  <si>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</si>
  <si>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</si>
  <si>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</si>
  <si>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</si>
  <si>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</si>
  <si>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</si>
  <si>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</si>
  <si>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</si>
  <si>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</si>
  <si>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</si>
  <si>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</si>
  <si>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</si>
  <si>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</si>
  <si>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</si>
  <si>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 xml:space="preserve">Обсяг видатків на забезпечення роботи пунктів обігріву в закладах професійної (професійно-технічної) освіти </t>
  </si>
  <si>
    <t>грн</t>
  </si>
  <si>
    <t>Рішення сесії Хмельницької міської ради від 21.12.2022 року № 12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</si>
  <si>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</si>
  <si>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</si>
  <si>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</si>
  <si>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>Кількість учнів</t>
  </si>
  <si>
    <t>осіб</t>
  </si>
  <si>
    <t>Кількість учнів за професіями загальнодержавного значення</t>
  </si>
  <si>
    <t xml:space="preserve">Звітність </t>
  </si>
  <si>
    <t>Кількість випускників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</si>
  <si>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</si>
  <si>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</si>
  <si>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</si>
  <si>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>Кількість закладів, в яких буде проведено капітальний ремонт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</si>
  <si>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</si>
  <si>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2-аг</t>
  </si>
  <si>
    <t>Кількість паливно-мастильних матеріалів для забезпечення роботи пунктів обігріву в закладах професійної (професійно-технічної) освіти</t>
  </si>
  <si>
    <t>л</t>
  </si>
  <si>
    <t>Розрахунок</t>
  </si>
  <si>
    <t>Кількість закладів, в яких буде впроваджено заходи по енергозбереженню з метою підготовки до проведення опалювального сезону</t>
  </si>
  <si>
    <t>Протокол від 16.02.2023 року № 51 Рішення сесії від 28.03.2023 року № 8  Рішення сесії від 02.06.2023 року № 10</t>
  </si>
  <si>
    <t>Кількість закладів, в яких будуть проведені поточні ремонти (у тому числі проведення ремонтних робіт господарським способом)</t>
  </si>
  <si>
    <t>Рішення сесії від 28.03.2023 року № 8</t>
  </si>
  <si>
    <t>ефективності</t>
  </si>
  <si>
    <t xml:space="preserve">Середні витрати на одного учня </t>
  </si>
  <si>
    <t>Розмір академічної стипендії на одного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</si>
  <si>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</si>
  <si>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року.</t>
  </si>
  <si>
    <t>Кількість учнів на одного  педагогічного працівника</t>
  </si>
  <si>
    <t xml:space="preserve">Середні витрати на проведення капітального ремонту одного закладу професійної (професійно-технічної) освіти </t>
  </si>
  <si>
    <t>Середні витрати на один пункт обігріву</t>
  </si>
  <si>
    <t>Середні витрати на один заклад на виконання заходів із енергозбереження з метою підготовки до проведення опалювального сезону</t>
  </si>
  <si>
    <t>Середні витрати на один заклад на проведення поточних ремонтів (у тому числі проведення ремонтних робіт господарським способом)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</si>
  <si>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</si>
  <si>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</si>
  <si>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</si>
  <si>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</si>
  <si>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</si>
  <si>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</si>
  <si>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</si>
  <si>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</si>
  <si>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</si>
  <si>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</si>
  <si>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</si>
  <si>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</si>
  <si>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</si>
  <si>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</si>
  <si>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</si>
  <si>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</si>
  <si>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</si>
  <si>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</si>
  <si>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</si>
  <si>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13 червня 2023 року № 97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</si>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</sst>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0.0"/>
  </numFmts>
  <fonts count="2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6" fillId="0" borderId="0"/>
    <xf numFmtId="0" fontId="1" fillId="0" borderId="0"/>
    <xf numFmtId="0" fontId="18" fillId="0" borderId="0"/>
    <xf numFmtId="0" fontId="19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8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7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166" fontId="8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4" fontId="2" fillId="0" borderId="7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 shrinkToFit="1"/>
    </xf>
    <xf numFmtId="3" fontId="2" fillId="0" borderId="7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165" fontId="8" fillId="0" borderId="7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0" fontId="2" fillId="0" borderId="5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8" fillId="0" borderId="11" xfId="0" applyNumberFormat="1" applyFont="1" applyFill="1" applyBorder="1" applyAlignment="1">
      <alignment vertical="center" wrapText="1" shrinkToFi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2" xfId="1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19"/>
  <sheetViews>
    <sheetView tabSelected="1" view="pageBreakPreview" zoomScale="80" zoomScaleNormal="80" zoomScaleSheetLayoutView="80" workbookViewId="0">
      <selection activeCell="N115" sqref="N115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126" t="s">
        <v>0</v>
      </c>
      <c r="H1" s="127"/>
      <c r="I1" s="127"/>
      <c r="J1" s="127"/>
      <c r="K1" s="127"/>
    </row>
    <row r="2" spans="1:12" ht="114" customHeight="1" x14ac:dyDescent="0.2">
      <c r="B2" s="2"/>
      <c r="C2" s="2"/>
      <c r="D2" s="2"/>
      <c r="E2" s="2"/>
      <c r="F2" s="2"/>
      <c r="G2" s="128" t="s">
        <v>136</v>
      </c>
      <c r="H2" s="128"/>
      <c r="I2" s="128"/>
      <c r="J2" s="128"/>
      <c r="K2" s="128"/>
    </row>
    <row r="3" spans="1:12" ht="35.25" customHeight="1" x14ac:dyDescent="0.2">
      <c r="A3" s="129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2" ht="136.5" customHeight="1" x14ac:dyDescent="0.2">
      <c r="A4" s="3" t="s">
        <v>2</v>
      </c>
      <c r="B4" s="124" t="s">
        <v>3</v>
      </c>
      <c r="C4" s="124"/>
      <c r="D4" s="124"/>
      <c r="E4" s="124"/>
      <c r="F4" s="124"/>
      <c r="G4" s="123" t="s">
        <v>4</v>
      </c>
      <c r="H4" s="123"/>
      <c r="I4" s="123"/>
      <c r="J4" s="123"/>
      <c r="K4" s="123"/>
    </row>
    <row r="5" spans="1:12" ht="126" customHeight="1" x14ac:dyDescent="0.2">
      <c r="A5" s="4" t="s">
        <v>5</v>
      </c>
      <c r="B5" s="124" t="s">
        <v>6</v>
      </c>
      <c r="C5" s="124"/>
      <c r="D5" s="124"/>
      <c r="E5" s="124"/>
      <c r="F5" s="124"/>
      <c r="G5" s="124" t="s">
        <v>7</v>
      </c>
      <c r="H5" s="124"/>
      <c r="I5" s="124"/>
      <c r="J5" s="124"/>
      <c r="K5" s="124"/>
    </row>
    <row r="6" spans="1:12" ht="123.75" customHeight="1" x14ac:dyDescent="0.2">
      <c r="A6" s="4" t="s">
        <v>8</v>
      </c>
      <c r="B6" s="123" t="s">
        <v>9</v>
      </c>
      <c r="C6" s="124"/>
      <c r="D6" s="5" t="s">
        <v>10</v>
      </c>
      <c r="E6" s="125" t="s">
        <v>11</v>
      </c>
      <c r="F6" s="124"/>
      <c r="G6" s="123" t="s">
        <v>12</v>
      </c>
      <c r="H6" s="124"/>
      <c r="I6" s="124"/>
      <c r="J6" s="124"/>
      <c r="K6" s="124"/>
    </row>
    <row r="7" spans="1:12" ht="27" customHeight="1" x14ac:dyDescent="0.2">
      <c r="A7" s="101" t="s">
        <v>13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2" s="6" customFormat="1" ht="23.25" customHeight="1" x14ac:dyDescent="0.2">
      <c r="A8" s="101" t="s">
        <v>14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s="6" customFormat="1" ht="19.5" customHeight="1" x14ac:dyDescent="0.2">
      <c r="A9" s="119" t="s">
        <v>15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2" s="6" customFormat="1" ht="15.75" customHeight="1" x14ac:dyDescent="0.2">
      <c r="A10" s="119" t="s">
        <v>16</v>
      </c>
      <c r="B10" s="119"/>
      <c r="C10" s="119"/>
      <c r="D10" s="119"/>
      <c r="E10" s="119"/>
      <c r="F10" s="119"/>
      <c r="G10" s="119"/>
      <c r="H10" s="119"/>
      <c r="I10" s="119"/>
      <c r="J10" s="7"/>
      <c r="K10" s="7"/>
    </row>
    <row r="11" spans="1:12" s="6" customFormat="1" ht="18.75" customHeight="1" x14ac:dyDescent="0.2">
      <c r="A11" s="119" t="s">
        <v>17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12" s="6" customFormat="1" ht="14.25" customHeight="1" x14ac:dyDescent="0.2">
      <c r="A12" s="119" t="s">
        <v>18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2" s="6" customFormat="1" ht="18.75" customHeight="1" x14ac:dyDescent="0.2">
      <c r="A13" s="119" t="s">
        <v>19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2" s="6" customFormat="1" ht="17.25" customHeight="1" x14ac:dyDescent="0.2">
      <c r="A14" s="119" t="s">
        <v>20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</row>
    <row r="15" spans="1:12" s="6" customFormat="1" ht="17.25" customHeight="1" x14ac:dyDescent="0.2">
      <c r="A15" s="119" t="s">
        <v>21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</row>
    <row r="16" spans="1:12" s="6" customFormat="1" ht="32.25" customHeight="1" x14ac:dyDescent="0.2">
      <c r="A16" s="119" t="s">
        <v>22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11" s="6" customFormat="1" ht="36" customHeight="1" x14ac:dyDescent="0.2">
      <c r="A17" s="119" t="s">
        <v>23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11" s="6" customFormat="1" ht="33.75" customHeight="1" x14ac:dyDescent="0.2">
      <c r="A18" s="120" t="s">
        <v>24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s="6" customFormat="1" ht="21.75" customHeight="1" x14ac:dyDescent="0.2">
      <c r="A19" s="120" t="s">
        <v>25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s="6" customFormat="1" ht="33.75" customHeight="1" x14ac:dyDescent="0.2">
      <c r="A20" s="119" t="s">
        <v>26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1" s="6" customFormat="1" ht="37.5" customHeight="1" x14ac:dyDescent="0.2">
      <c r="A21" s="120" t="s">
        <v>27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s="6" customFormat="1" ht="20.25" customHeight="1" x14ac:dyDescent="0.2">
      <c r="A22" s="119" t="s">
        <v>28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1" s="6" customFormat="1" ht="32.450000000000003" customHeight="1" x14ac:dyDescent="0.2">
      <c r="A23" s="120" t="s">
        <v>29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</row>
    <row r="24" spans="1:11" s="6" customFormat="1" ht="32.450000000000003" customHeight="1" x14ac:dyDescent="0.2">
      <c r="A24" s="119" t="s">
        <v>30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1" s="6" customFormat="1" ht="32.450000000000003" customHeight="1" x14ac:dyDescent="0.2">
      <c r="A25" s="119" t="s">
        <v>31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11" s="6" customFormat="1" ht="32.450000000000003" customHeight="1" x14ac:dyDescent="0.2">
      <c r="A26" s="119" t="s">
        <v>32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</row>
    <row r="27" spans="1:11" s="6" customFormat="1" ht="32.450000000000003" customHeight="1" x14ac:dyDescent="0.2">
      <c r="A27" s="119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11" s="6" customFormat="1" ht="54.75" customHeight="1" x14ac:dyDescent="0.2">
      <c r="A28" s="119" t="s">
        <v>34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</row>
    <row r="29" spans="1:11" s="6" customFormat="1" ht="35.25" customHeight="1" x14ac:dyDescent="0.2">
      <c r="A29" s="119" t="s">
        <v>35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8"/>
    </row>
    <row r="30" spans="1:11" s="6" customFormat="1" ht="20.25" customHeight="1" x14ac:dyDescent="0.2">
      <c r="A30" s="119" t="s">
        <v>36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</row>
    <row r="31" spans="1:11" s="6" customFormat="1" ht="25.5" customHeight="1" x14ac:dyDescent="0.2">
      <c r="A31" s="119" t="s">
        <v>37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11" s="6" customFormat="1" ht="24" customHeight="1" x14ac:dyDescent="0.2">
      <c r="A32" s="119" t="s">
        <v>38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</row>
    <row r="33" spans="1:11" s="6" customFormat="1" ht="24" customHeight="1" x14ac:dyDescent="0.2">
      <c r="A33" s="117" t="s">
        <v>39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</row>
    <row r="34" spans="1:11" s="6" customFormat="1" ht="24" customHeight="1" x14ac:dyDescent="0.2">
      <c r="A34" s="117" t="s">
        <v>40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ht="19.5" customHeight="1" x14ac:dyDescent="0.2">
      <c r="A35" s="101" t="s">
        <v>41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</row>
    <row r="36" spans="1:11" ht="7.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2.5" customHeight="1" x14ac:dyDescent="0.2">
      <c r="A37" s="9" t="s">
        <v>42</v>
      </c>
      <c r="B37" s="102" t="s">
        <v>43</v>
      </c>
      <c r="C37" s="102"/>
      <c r="D37" s="102"/>
      <c r="E37" s="102"/>
      <c r="F37" s="102"/>
      <c r="G37" s="102"/>
      <c r="H37" s="102"/>
      <c r="I37" s="10"/>
      <c r="J37" s="10"/>
      <c r="K37" s="10"/>
    </row>
    <row r="38" spans="1:11" ht="47.25" customHeight="1" x14ac:dyDescent="0.2">
      <c r="A38" s="11">
        <v>1</v>
      </c>
      <c r="B38" s="118" t="s">
        <v>44</v>
      </c>
      <c r="C38" s="118"/>
      <c r="D38" s="118"/>
      <c r="E38" s="118"/>
      <c r="F38" s="118"/>
      <c r="G38" s="118"/>
      <c r="H38" s="118"/>
      <c r="I38" s="10"/>
      <c r="J38" s="10"/>
      <c r="K38" s="10"/>
    </row>
    <row r="39" spans="1:11" ht="24" customHeight="1" x14ac:dyDescent="0.2">
      <c r="A39" s="12">
        <v>2</v>
      </c>
      <c r="B39" s="58" t="s">
        <v>45</v>
      </c>
      <c r="C39" s="58"/>
      <c r="D39" s="58"/>
      <c r="E39" s="58"/>
      <c r="F39" s="58"/>
      <c r="G39" s="58"/>
      <c r="H39" s="58"/>
      <c r="I39" s="10"/>
      <c r="J39" s="10"/>
      <c r="K39" s="10"/>
    </row>
    <row r="40" spans="1:11" ht="36.75" customHeight="1" x14ac:dyDescent="0.2">
      <c r="A40" s="12">
        <v>3</v>
      </c>
      <c r="B40" s="85" t="s">
        <v>46</v>
      </c>
      <c r="C40" s="111"/>
      <c r="D40" s="111"/>
      <c r="E40" s="111"/>
      <c r="F40" s="111"/>
      <c r="G40" s="111"/>
      <c r="H40" s="86"/>
      <c r="I40" s="10"/>
      <c r="J40" s="10"/>
      <c r="K40" s="10"/>
    </row>
    <row r="41" spans="1:11" ht="21.75" customHeight="1" x14ac:dyDescent="0.2">
      <c r="A41" s="12">
        <v>4</v>
      </c>
      <c r="B41" s="58" t="s">
        <v>47</v>
      </c>
      <c r="C41" s="58"/>
      <c r="D41" s="58"/>
      <c r="E41" s="58"/>
      <c r="F41" s="58"/>
      <c r="G41" s="58"/>
      <c r="H41" s="58"/>
      <c r="I41" s="10"/>
      <c r="J41" s="10"/>
      <c r="K41" s="10"/>
    </row>
    <row r="42" spans="1:11" ht="13.5" customHeight="1" x14ac:dyDescent="0.2">
      <c r="A42" s="13"/>
      <c r="B42" s="3"/>
      <c r="C42" s="3"/>
      <c r="D42" s="3"/>
      <c r="E42" s="3"/>
      <c r="F42" s="3"/>
      <c r="G42" s="3"/>
      <c r="H42" s="3"/>
      <c r="I42" s="10"/>
      <c r="J42" s="10"/>
      <c r="K42" s="10"/>
    </row>
    <row r="43" spans="1:11" ht="19.5" customHeight="1" x14ac:dyDescent="0.2">
      <c r="A43" s="101" t="s">
        <v>48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</row>
    <row r="44" spans="1:11" ht="6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1" customHeight="1" x14ac:dyDescent="0.2">
      <c r="A45" s="101" t="s">
        <v>49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</row>
    <row r="46" spans="1:11" ht="10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20.25" customHeight="1" x14ac:dyDescent="0.2">
      <c r="A47" s="9" t="s">
        <v>42</v>
      </c>
      <c r="B47" s="102" t="s">
        <v>50</v>
      </c>
      <c r="C47" s="102"/>
      <c r="D47" s="102"/>
      <c r="E47" s="102"/>
      <c r="F47" s="102"/>
      <c r="G47" s="102"/>
      <c r="H47" s="102"/>
      <c r="I47" s="10"/>
      <c r="J47" s="10"/>
      <c r="K47" s="10"/>
    </row>
    <row r="48" spans="1:11" ht="48.75" customHeight="1" x14ac:dyDescent="0.2">
      <c r="A48" s="14">
        <v>1</v>
      </c>
      <c r="B48" s="85" t="s">
        <v>51</v>
      </c>
      <c r="C48" s="111"/>
      <c r="D48" s="111"/>
      <c r="E48" s="111"/>
      <c r="F48" s="111"/>
      <c r="G48" s="111"/>
      <c r="H48" s="86"/>
      <c r="I48" s="10"/>
      <c r="J48" s="10"/>
      <c r="K48" s="10"/>
    </row>
    <row r="49" spans="1:16" ht="35.25" customHeight="1" x14ac:dyDescent="0.2">
      <c r="A49" s="15">
        <v>2</v>
      </c>
      <c r="B49" s="85" t="s">
        <v>52</v>
      </c>
      <c r="C49" s="111"/>
      <c r="D49" s="111"/>
      <c r="E49" s="111"/>
      <c r="F49" s="111"/>
      <c r="G49" s="111"/>
      <c r="H49" s="86"/>
      <c r="I49" s="10"/>
      <c r="J49" s="10"/>
      <c r="K49" s="10"/>
    </row>
    <row r="50" spans="1:16" ht="15.75" x14ac:dyDescent="0.2">
      <c r="A50" s="101" t="s">
        <v>53</v>
      </c>
      <c r="B50" s="101"/>
      <c r="C50" s="101"/>
      <c r="D50" s="101"/>
      <c r="E50" s="101"/>
      <c r="F50" s="101"/>
      <c r="G50" s="101"/>
      <c r="H50" s="101"/>
      <c r="I50" s="10"/>
      <c r="J50" s="10"/>
      <c r="K50" s="10"/>
    </row>
    <row r="51" spans="1:16" s="16" customFormat="1" ht="16.5" customHeight="1" x14ac:dyDescent="0.2">
      <c r="A51" s="112" t="s">
        <v>54</v>
      </c>
      <c r="B51" s="112"/>
      <c r="C51" s="112"/>
      <c r="D51" s="112"/>
      <c r="E51" s="112"/>
      <c r="F51" s="112"/>
      <c r="G51" s="112"/>
      <c r="H51" s="112"/>
      <c r="I51" s="112"/>
      <c r="J51" s="4"/>
      <c r="K51" s="4"/>
    </row>
    <row r="52" spans="1:16" ht="15.75" x14ac:dyDescent="0.2">
      <c r="A52" s="17" t="s">
        <v>42</v>
      </c>
      <c r="B52" s="102" t="s">
        <v>55</v>
      </c>
      <c r="C52" s="102"/>
      <c r="D52" s="102" t="s">
        <v>56</v>
      </c>
      <c r="E52" s="102"/>
      <c r="F52" s="102" t="s">
        <v>57</v>
      </c>
      <c r="G52" s="102"/>
      <c r="H52" s="102" t="s">
        <v>58</v>
      </c>
      <c r="I52" s="102"/>
      <c r="J52" s="18"/>
      <c r="K52" s="19"/>
    </row>
    <row r="53" spans="1:16" ht="24" customHeight="1" x14ac:dyDescent="0.2">
      <c r="A53" s="20">
        <v>1</v>
      </c>
      <c r="B53" s="103">
        <v>2</v>
      </c>
      <c r="C53" s="103"/>
      <c r="D53" s="103">
        <v>3</v>
      </c>
      <c r="E53" s="103"/>
      <c r="F53" s="103">
        <v>4</v>
      </c>
      <c r="G53" s="103"/>
      <c r="H53" s="103">
        <v>6</v>
      </c>
      <c r="I53" s="103"/>
      <c r="J53" s="21"/>
      <c r="K53" s="10"/>
    </row>
    <row r="54" spans="1:16" ht="32.25" customHeight="1" x14ac:dyDescent="0.2">
      <c r="A54" s="22">
        <v>1</v>
      </c>
      <c r="B54" s="58" t="s">
        <v>59</v>
      </c>
      <c r="C54" s="58"/>
      <c r="D54" s="114">
        <f>147913090-250000-550+(4768251+580685+6629.87)+930229</f>
        <v>153948334.87</v>
      </c>
      <c r="E54" s="114"/>
      <c r="F54" s="115">
        <f>28744680-25934.2-50000</f>
        <v>28668745.800000001</v>
      </c>
      <c r="G54" s="115"/>
      <c r="H54" s="115">
        <f t="shared" ref="H54:H59" si="0">D54+F54</f>
        <v>182617080.67000002</v>
      </c>
      <c r="I54" s="115"/>
      <c r="J54" s="23"/>
      <c r="K54" s="10"/>
      <c r="N54" s="24"/>
    </row>
    <row r="55" spans="1:16" ht="27" customHeight="1" x14ac:dyDescent="0.2">
      <c r="A55" s="22">
        <v>2</v>
      </c>
      <c r="B55" s="58" t="s">
        <v>60</v>
      </c>
      <c r="C55" s="58"/>
      <c r="D55" s="114">
        <v>5254600</v>
      </c>
      <c r="E55" s="114"/>
      <c r="F55" s="115">
        <v>1465320</v>
      </c>
      <c r="G55" s="115"/>
      <c r="H55" s="115">
        <f t="shared" si="0"/>
        <v>6719920</v>
      </c>
      <c r="I55" s="115"/>
      <c r="J55" s="23"/>
      <c r="K55" s="10"/>
    </row>
    <row r="56" spans="1:16" ht="37.5" customHeight="1" x14ac:dyDescent="0.2">
      <c r="A56" s="22">
        <v>3</v>
      </c>
      <c r="B56" s="58" t="s">
        <v>61</v>
      </c>
      <c r="C56" s="58"/>
      <c r="D56" s="114">
        <v>250000</v>
      </c>
      <c r="E56" s="114"/>
      <c r="F56" s="115">
        <v>0</v>
      </c>
      <c r="G56" s="115"/>
      <c r="H56" s="115">
        <f t="shared" si="0"/>
        <v>250000</v>
      </c>
      <c r="I56" s="115"/>
      <c r="J56" s="23"/>
      <c r="K56" s="10"/>
    </row>
    <row r="57" spans="1:16" ht="24" customHeight="1" x14ac:dyDescent="0.2">
      <c r="A57" s="22">
        <v>4</v>
      </c>
      <c r="B57" s="58" t="s">
        <v>62</v>
      </c>
      <c r="C57" s="58"/>
      <c r="D57" s="114">
        <v>0</v>
      </c>
      <c r="E57" s="114"/>
      <c r="F57" s="115">
        <v>101468.23</v>
      </c>
      <c r="G57" s="115"/>
      <c r="H57" s="115">
        <f t="shared" si="0"/>
        <v>101468.23</v>
      </c>
      <c r="I57" s="115"/>
      <c r="J57" s="23"/>
      <c r="K57" s="10"/>
    </row>
    <row r="58" spans="1:16" ht="36" customHeight="1" x14ac:dyDescent="0.2">
      <c r="A58" s="22">
        <v>5</v>
      </c>
      <c r="B58" s="85" t="s">
        <v>63</v>
      </c>
      <c r="C58" s="86"/>
      <c r="D58" s="114">
        <v>0</v>
      </c>
      <c r="E58" s="114"/>
      <c r="F58" s="115">
        <f>980000+349000</f>
        <v>1329000</v>
      </c>
      <c r="G58" s="115"/>
      <c r="H58" s="115">
        <f t="shared" si="0"/>
        <v>1329000</v>
      </c>
      <c r="I58" s="115"/>
      <c r="J58" s="23"/>
      <c r="K58" s="10"/>
    </row>
    <row r="59" spans="1:16" ht="36" customHeight="1" x14ac:dyDescent="0.2">
      <c r="A59" s="25">
        <v>6</v>
      </c>
      <c r="B59" s="113" t="s">
        <v>64</v>
      </c>
      <c r="C59" s="113"/>
      <c r="D59" s="114">
        <v>550</v>
      </c>
      <c r="E59" s="114"/>
      <c r="F59" s="115">
        <v>25934.2</v>
      </c>
      <c r="G59" s="115"/>
      <c r="H59" s="115">
        <f t="shared" si="0"/>
        <v>26484.2</v>
      </c>
      <c r="I59" s="115"/>
      <c r="J59" s="23"/>
      <c r="K59" s="10"/>
    </row>
    <row r="60" spans="1:16" ht="15.75" x14ac:dyDescent="0.2">
      <c r="A60" s="72" t="s">
        <v>65</v>
      </c>
      <c r="B60" s="72"/>
      <c r="C60" s="72"/>
      <c r="D60" s="115">
        <f>SUM(D54:D59)</f>
        <v>159453484.87</v>
      </c>
      <c r="E60" s="115"/>
      <c r="F60" s="115">
        <f>SUM(F54:F59)</f>
        <v>31590468.23</v>
      </c>
      <c r="G60" s="115"/>
      <c r="H60" s="115">
        <f>SUM(H54:H59)</f>
        <v>191043953.09999999</v>
      </c>
      <c r="I60" s="115"/>
      <c r="J60" s="10"/>
      <c r="K60" s="10"/>
      <c r="N60" s="49"/>
      <c r="O60" s="49"/>
      <c r="P60" s="49"/>
    </row>
    <row r="61" spans="1:16" ht="15.75" customHeight="1" x14ac:dyDescent="0.2">
      <c r="A61" s="10"/>
      <c r="B61" s="3"/>
      <c r="C61" s="10"/>
      <c r="D61" s="26"/>
      <c r="E61" s="26"/>
      <c r="F61" s="26"/>
      <c r="G61" s="26"/>
      <c r="H61" s="26"/>
      <c r="I61" s="26"/>
      <c r="J61" s="10"/>
      <c r="K61" s="10"/>
      <c r="N61" s="49"/>
      <c r="O61" s="49"/>
      <c r="P61" s="49"/>
    </row>
    <row r="62" spans="1:16" ht="16.5" customHeight="1" x14ac:dyDescent="0.2">
      <c r="A62" s="101" t="s">
        <v>66</v>
      </c>
      <c r="B62" s="101"/>
      <c r="C62" s="101"/>
      <c r="D62" s="101"/>
      <c r="E62" s="101"/>
      <c r="F62" s="101"/>
      <c r="G62" s="101"/>
      <c r="H62" s="101"/>
      <c r="I62" s="10"/>
      <c r="J62" s="10"/>
      <c r="K62" s="10"/>
      <c r="N62" s="49"/>
      <c r="O62" s="49"/>
      <c r="P62" s="49"/>
    </row>
    <row r="63" spans="1:16" ht="16.5" customHeight="1" x14ac:dyDescent="0.2">
      <c r="A63" s="112" t="s">
        <v>54</v>
      </c>
      <c r="B63" s="112"/>
      <c r="C63" s="112"/>
      <c r="D63" s="112"/>
      <c r="E63" s="112"/>
      <c r="F63" s="112"/>
      <c r="G63" s="112"/>
      <c r="H63" s="112"/>
      <c r="I63" s="112"/>
      <c r="J63" s="4"/>
      <c r="K63" s="4"/>
      <c r="N63" s="49"/>
      <c r="O63" s="49"/>
      <c r="P63" s="49"/>
    </row>
    <row r="64" spans="1:16" ht="16.5" customHeight="1" x14ac:dyDescent="0.2">
      <c r="A64" s="102" t="s">
        <v>67</v>
      </c>
      <c r="B64" s="102"/>
      <c r="C64" s="102"/>
      <c r="D64" s="102" t="s">
        <v>56</v>
      </c>
      <c r="E64" s="102"/>
      <c r="F64" s="102" t="s">
        <v>57</v>
      </c>
      <c r="G64" s="102"/>
      <c r="H64" s="102" t="s">
        <v>58</v>
      </c>
      <c r="I64" s="102"/>
      <c r="J64" s="10"/>
      <c r="K64" s="10"/>
    </row>
    <row r="65" spans="1:15" ht="23.25" customHeight="1" x14ac:dyDescent="0.2">
      <c r="A65" s="103">
        <v>1</v>
      </c>
      <c r="B65" s="103"/>
      <c r="C65" s="103"/>
      <c r="D65" s="103">
        <v>2</v>
      </c>
      <c r="E65" s="103"/>
      <c r="F65" s="103">
        <v>3</v>
      </c>
      <c r="G65" s="103"/>
      <c r="H65" s="103">
        <v>4</v>
      </c>
      <c r="I65" s="103"/>
      <c r="J65" s="10"/>
      <c r="K65" s="10"/>
    </row>
    <row r="66" spans="1:15" ht="36.75" customHeight="1" x14ac:dyDescent="0.2">
      <c r="A66" s="85" t="s">
        <v>68</v>
      </c>
      <c r="B66" s="111"/>
      <c r="C66" s="86"/>
      <c r="D66" s="107">
        <f>D60-D67</f>
        <v>159203484.87</v>
      </c>
      <c r="E66" s="107"/>
      <c r="F66" s="107">
        <f>F60</f>
        <v>31590468.23</v>
      </c>
      <c r="G66" s="107"/>
      <c r="H66" s="107">
        <f>D66+F66</f>
        <v>190793953.09999999</v>
      </c>
      <c r="I66" s="107"/>
      <c r="J66" s="10"/>
      <c r="K66" s="10"/>
      <c r="O66" s="24"/>
    </row>
    <row r="67" spans="1:15" ht="70.5" customHeight="1" x14ac:dyDescent="0.2">
      <c r="A67" s="104" t="s">
        <v>69</v>
      </c>
      <c r="B67" s="105"/>
      <c r="C67" s="106"/>
      <c r="D67" s="107">
        <v>250000</v>
      </c>
      <c r="E67" s="107"/>
      <c r="F67" s="107">
        <f>F61</f>
        <v>0</v>
      </c>
      <c r="G67" s="107"/>
      <c r="H67" s="107">
        <f>D67+F67</f>
        <v>250000</v>
      </c>
      <c r="I67" s="107"/>
      <c r="J67" s="10"/>
      <c r="K67" s="10"/>
      <c r="O67" s="24"/>
    </row>
    <row r="68" spans="1:15" ht="15.75" x14ac:dyDescent="0.2">
      <c r="A68" s="108" t="s">
        <v>65</v>
      </c>
      <c r="B68" s="109"/>
      <c r="C68" s="109"/>
      <c r="D68" s="110">
        <f>D66+D67</f>
        <v>159453484.87</v>
      </c>
      <c r="E68" s="110"/>
      <c r="F68" s="110">
        <f t="shared" ref="F68" si="1">F66+F67</f>
        <v>31590468.23</v>
      </c>
      <c r="G68" s="110"/>
      <c r="H68" s="110">
        <f>H66+H67</f>
        <v>191043953.09999999</v>
      </c>
      <c r="I68" s="110"/>
      <c r="J68" s="10"/>
      <c r="K68" s="10"/>
    </row>
    <row r="69" spans="1:15" ht="10.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5" ht="22.5" customHeight="1" x14ac:dyDescent="0.2">
      <c r="A70" s="101" t="s">
        <v>70</v>
      </c>
      <c r="B70" s="101"/>
      <c r="C70" s="101"/>
      <c r="D70" s="101"/>
      <c r="E70" s="101"/>
      <c r="F70" s="101"/>
      <c r="G70" s="101"/>
      <c r="H70" s="101"/>
      <c r="I70" s="10"/>
      <c r="J70" s="10"/>
      <c r="K70" s="10"/>
    </row>
    <row r="71" spans="1:15" s="16" customFormat="1" ht="29.25" customHeight="1" x14ac:dyDescent="0.2">
      <c r="A71" s="17" t="s">
        <v>42</v>
      </c>
      <c r="B71" s="17" t="s">
        <v>71</v>
      </c>
      <c r="C71" s="17" t="s">
        <v>72</v>
      </c>
      <c r="D71" s="102" t="s">
        <v>73</v>
      </c>
      <c r="E71" s="102"/>
      <c r="F71" s="102" t="s">
        <v>56</v>
      </c>
      <c r="G71" s="102"/>
      <c r="H71" s="102" t="s">
        <v>57</v>
      </c>
      <c r="I71" s="102"/>
      <c r="J71" s="102" t="s">
        <v>58</v>
      </c>
      <c r="K71" s="102"/>
    </row>
    <row r="72" spans="1:15" ht="21.95" customHeight="1" x14ac:dyDescent="0.2">
      <c r="A72" s="20">
        <v>1</v>
      </c>
      <c r="B72" s="20">
        <v>2</v>
      </c>
      <c r="C72" s="20">
        <v>3</v>
      </c>
      <c r="D72" s="103">
        <v>4</v>
      </c>
      <c r="E72" s="103"/>
      <c r="F72" s="103">
        <v>5</v>
      </c>
      <c r="G72" s="103"/>
      <c r="H72" s="103">
        <v>6</v>
      </c>
      <c r="I72" s="103"/>
      <c r="J72" s="103">
        <v>7</v>
      </c>
      <c r="K72" s="67"/>
    </row>
    <row r="73" spans="1:15" ht="19.5" customHeight="1" x14ac:dyDescent="0.2">
      <c r="A73" s="22">
        <v>1</v>
      </c>
      <c r="B73" s="27" t="s">
        <v>74</v>
      </c>
      <c r="C73" s="28"/>
      <c r="D73" s="67"/>
      <c r="E73" s="67"/>
      <c r="F73" s="67"/>
      <c r="G73" s="67"/>
      <c r="H73" s="67"/>
      <c r="I73" s="67"/>
      <c r="J73" s="67"/>
      <c r="K73" s="67"/>
    </row>
    <row r="74" spans="1:15" ht="23.25" customHeight="1" x14ac:dyDescent="0.2">
      <c r="A74" s="29"/>
      <c r="B74" s="30" t="s">
        <v>75</v>
      </c>
      <c r="C74" s="30" t="s">
        <v>76</v>
      </c>
      <c r="D74" s="58" t="s">
        <v>77</v>
      </c>
      <c r="E74" s="58"/>
      <c r="F74" s="66">
        <v>6</v>
      </c>
      <c r="G74" s="66"/>
      <c r="H74" s="67"/>
      <c r="I74" s="67"/>
      <c r="J74" s="66">
        <f t="shared" ref="J74:J79" si="2">F74+H74</f>
        <v>6</v>
      </c>
      <c r="K74" s="66"/>
    </row>
    <row r="75" spans="1:15" ht="36" customHeight="1" x14ac:dyDescent="0.2">
      <c r="A75" s="29"/>
      <c r="B75" s="31" t="s">
        <v>78</v>
      </c>
      <c r="C75" s="30" t="s">
        <v>76</v>
      </c>
      <c r="D75" s="58" t="s">
        <v>79</v>
      </c>
      <c r="E75" s="58"/>
      <c r="F75" s="100">
        <v>620.61</v>
      </c>
      <c r="G75" s="100"/>
      <c r="H75" s="100">
        <v>57.41</v>
      </c>
      <c r="I75" s="100"/>
      <c r="J75" s="100">
        <f t="shared" si="2"/>
        <v>678.02</v>
      </c>
      <c r="K75" s="100"/>
      <c r="N75" s="32"/>
    </row>
    <row r="76" spans="1:15" ht="28.5" customHeight="1" x14ac:dyDescent="0.2">
      <c r="A76" s="29"/>
      <c r="B76" s="31" t="s">
        <v>80</v>
      </c>
      <c r="C76" s="30" t="s">
        <v>76</v>
      </c>
      <c r="D76" s="58" t="s">
        <v>79</v>
      </c>
      <c r="E76" s="58"/>
      <c r="F76" s="100">
        <v>388.11</v>
      </c>
      <c r="G76" s="100"/>
      <c r="H76" s="100">
        <v>39.409999999999997</v>
      </c>
      <c r="I76" s="100"/>
      <c r="J76" s="100">
        <f t="shared" si="2"/>
        <v>427.52</v>
      </c>
      <c r="K76" s="100"/>
    </row>
    <row r="77" spans="1:15" ht="20.25" customHeight="1" x14ac:dyDescent="0.2">
      <c r="A77" s="29"/>
      <c r="B77" s="31" t="s">
        <v>81</v>
      </c>
      <c r="C77" s="30" t="s">
        <v>76</v>
      </c>
      <c r="D77" s="58" t="s">
        <v>79</v>
      </c>
      <c r="E77" s="58"/>
      <c r="F77" s="100">
        <v>96.5</v>
      </c>
      <c r="G77" s="100"/>
      <c r="H77" s="100">
        <v>4</v>
      </c>
      <c r="I77" s="100"/>
      <c r="J77" s="100">
        <f t="shared" si="2"/>
        <v>100.5</v>
      </c>
      <c r="K77" s="100"/>
    </row>
    <row r="78" spans="1:15" ht="23.25" customHeight="1" x14ac:dyDescent="0.2">
      <c r="A78" s="29"/>
      <c r="B78" s="31" t="s">
        <v>82</v>
      </c>
      <c r="C78" s="30" t="s">
        <v>76</v>
      </c>
      <c r="D78" s="58" t="s">
        <v>79</v>
      </c>
      <c r="E78" s="58"/>
      <c r="F78" s="100">
        <v>136</v>
      </c>
      <c r="G78" s="100"/>
      <c r="H78" s="100">
        <v>14</v>
      </c>
      <c r="I78" s="100"/>
      <c r="J78" s="100">
        <f t="shared" si="2"/>
        <v>150</v>
      </c>
      <c r="K78" s="100"/>
    </row>
    <row r="79" spans="1:15" ht="53.25" customHeight="1" x14ac:dyDescent="0.2">
      <c r="A79" s="29"/>
      <c r="B79" s="33" t="s">
        <v>83</v>
      </c>
      <c r="C79" s="30" t="s">
        <v>84</v>
      </c>
      <c r="D79" s="58" t="s">
        <v>85</v>
      </c>
      <c r="E79" s="58"/>
      <c r="F79" s="99">
        <v>250000</v>
      </c>
      <c r="G79" s="99"/>
      <c r="H79" s="99"/>
      <c r="I79" s="99"/>
      <c r="J79" s="99">
        <f t="shared" si="2"/>
        <v>250000</v>
      </c>
      <c r="K79" s="99"/>
    </row>
    <row r="80" spans="1:15" s="35" customFormat="1" ht="41.25" customHeight="1" x14ac:dyDescent="0.2">
      <c r="A80" s="34"/>
      <c r="B80" s="30" t="s">
        <v>86</v>
      </c>
      <c r="C80" s="30" t="s">
        <v>84</v>
      </c>
      <c r="D80" s="58" t="s">
        <v>87</v>
      </c>
      <c r="E80" s="58"/>
      <c r="F80" s="99">
        <f>D59</f>
        <v>550</v>
      </c>
      <c r="G80" s="99"/>
      <c r="H80" s="99">
        <f>F59</f>
        <v>25934.2</v>
      </c>
      <c r="I80" s="99"/>
      <c r="J80" s="99">
        <f>F80+H80</f>
        <v>26484.2</v>
      </c>
      <c r="K80" s="99"/>
    </row>
    <row r="81" spans="1:11" ht="21.75" customHeight="1" x14ac:dyDescent="0.2">
      <c r="A81" s="29">
        <v>2</v>
      </c>
      <c r="B81" s="27" t="s">
        <v>88</v>
      </c>
      <c r="C81" s="30"/>
      <c r="D81" s="58"/>
      <c r="E81" s="58"/>
      <c r="F81" s="76"/>
      <c r="G81" s="76"/>
      <c r="H81" s="72"/>
      <c r="I81" s="72"/>
      <c r="J81" s="70"/>
      <c r="K81" s="71"/>
    </row>
    <row r="82" spans="1:11" ht="20.25" customHeight="1" x14ac:dyDescent="0.2">
      <c r="A82" s="29"/>
      <c r="B82" s="30" t="s">
        <v>89</v>
      </c>
      <c r="C82" s="30" t="s">
        <v>90</v>
      </c>
      <c r="D82" s="58" t="s">
        <v>77</v>
      </c>
      <c r="E82" s="58"/>
      <c r="F82" s="98">
        <f>2862-377</f>
        <v>2485</v>
      </c>
      <c r="G82" s="98"/>
      <c r="H82" s="97"/>
      <c r="I82" s="97"/>
      <c r="J82" s="74">
        <f t="shared" ref="J82:J87" si="3">F82+H82</f>
        <v>2485</v>
      </c>
      <c r="K82" s="75"/>
    </row>
    <row r="83" spans="1:11" ht="36" customHeight="1" x14ac:dyDescent="0.2">
      <c r="A83" s="29"/>
      <c r="B83" s="30" t="s">
        <v>91</v>
      </c>
      <c r="C83" s="30" t="s">
        <v>90</v>
      </c>
      <c r="D83" s="58" t="s">
        <v>92</v>
      </c>
      <c r="E83" s="58"/>
      <c r="F83" s="97"/>
      <c r="G83" s="97"/>
      <c r="H83" s="98">
        <v>377</v>
      </c>
      <c r="I83" s="98"/>
      <c r="J83" s="74">
        <f t="shared" si="3"/>
        <v>377</v>
      </c>
      <c r="K83" s="75"/>
    </row>
    <row r="84" spans="1:11" ht="24" customHeight="1" x14ac:dyDescent="0.2">
      <c r="A84" s="29"/>
      <c r="B84" s="30" t="s">
        <v>93</v>
      </c>
      <c r="C84" s="30" t="s">
        <v>90</v>
      </c>
      <c r="D84" s="58" t="s">
        <v>92</v>
      </c>
      <c r="E84" s="58"/>
      <c r="F84" s="98">
        <v>1067</v>
      </c>
      <c r="G84" s="98"/>
      <c r="H84" s="97"/>
      <c r="I84" s="97"/>
      <c r="J84" s="74">
        <f t="shared" si="3"/>
        <v>1067</v>
      </c>
      <c r="K84" s="75"/>
    </row>
    <row r="85" spans="1:11" ht="27" customHeight="1" x14ac:dyDescent="0.2">
      <c r="A85" s="29"/>
      <c r="B85" s="30" t="s">
        <v>94</v>
      </c>
      <c r="C85" s="30" t="s">
        <v>90</v>
      </c>
      <c r="D85" s="58" t="s">
        <v>92</v>
      </c>
      <c r="E85" s="58"/>
      <c r="F85" s="97">
        <v>1958</v>
      </c>
      <c r="G85" s="97"/>
      <c r="H85" s="98">
        <v>377</v>
      </c>
      <c r="I85" s="98"/>
      <c r="J85" s="74">
        <f t="shared" si="3"/>
        <v>2335</v>
      </c>
      <c r="K85" s="75"/>
    </row>
    <row r="86" spans="1:11" ht="54" customHeight="1" x14ac:dyDescent="0.2">
      <c r="A86" s="29"/>
      <c r="B86" s="30" t="s">
        <v>95</v>
      </c>
      <c r="C86" s="30" t="s">
        <v>90</v>
      </c>
      <c r="D86" s="58" t="s">
        <v>92</v>
      </c>
      <c r="E86" s="58"/>
      <c r="F86" s="87">
        <v>68</v>
      </c>
      <c r="G86" s="88"/>
      <c r="H86" s="74"/>
      <c r="I86" s="75"/>
      <c r="J86" s="74">
        <f t="shared" si="3"/>
        <v>68</v>
      </c>
      <c r="K86" s="75"/>
    </row>
    <row r="87" spans="1:11" ht="79.5" customHeight="1" x14ac:dyDescent="0.2">
      <c r="A87" s="29"/>
      <c r="B87" s="30" t="s">
        <v>96</v>
      </c>
      <c r="C87" s="30" t="s">
        <v>90</v>
      </c>
      <c r="D87" s="58" t="s">
        <v>92</v>
      </c>
      <c r="E87" s="58"/>
      <c r="F87" s="87">
        <v>27</v>
      </c>
      <c r="G87" s="88"/>
      <c r="H87" s="74"/>
      <c r="I87" s="75"/>
      <c r="J87" s="74">
        <f t="shared" si="3"/>
        <v>27</v>
      </c>
      <c r="K87" s="75"/>
    </row>
    <row r="88" spans="1:11" ht="45" customHeight="1" x14ac:dyDescent="0.2">
      <c r="A88" s="29"/>
      <c r="B88" s="36" t="s">
        <v>97</v>
      </c>
      <c r="C88" s="30" t="s">
        <v>76</v>
      </c>
      <c r="D88" s="93" t="s">
        <v>85</v>
      </c>
      <c r="E88" s="94"/>
      <c r="F88" s="95"/>
      <c r="G88" s="96"/>
      <c r="H88" s="91">
        <v>1</v>
      </c>
      <c r="I88" s="92"/>
      <c r="J88" s="91">
        <f>F88+H88</f>
        <v>1</v>
      </c>
      <c r="K88" s="92"/>
    </row>
    <row r="89" spans="1:11" ht="84" customHeight="1" x14ac:dyDescent="0.2">
      <c r="A89" s="29"/>
      <c r="B89" s="30" t="s">
        <v>98</v>
      </c>
      <c r="C89" s="30" t="s">
        <v>76</v>
      </c>
      <c r="D89" s="85" t="s">
        <v>99</v>
      </c>
      <c r="E89" s="86"/>
      <c r="F89" s="89">
        <v>1</v>
      </c>
      <c r="G89" s="90"/>
      <c r="H89" s="91"/>
      <c r="I89" s="92"/>
      <c r="J89" s="91">
        <f t="shared" ref="J89:J92" si="4">F89+H89</f>
        <v>1</v>
      </c>
      <c r="K89" s="92"/>
    </row>
    <row r="90" spans="1:11" ht="66.75" customHeight="1" x14ac:dyDescent="0.2">
      <c r="A90" s="29"/>
      <c r="B90" s="30" t="s">
        <v>100</v>
      </c>
      <c r="C90" s="30" t="s">
        <v>101</v>
      </c>
      <c r="D90" s="85" t="s">
        <v>102</v>
      </c>
      <c r="E90" s="86"/>
      <c r="F90" s="87">
        <v>4008</v>
      </c>
      <c r="G90" s="88"/>
      <c r="H90" s="74"/>
      <c r="I90" s="75"/>
      <c r="J90" s="74">
        <f t="shared" si="4"/>
        <v>4008</v>
      </c>
      <c r="K90" s="75"/>
    </row>
    <row r="91" spans="1:11" ht="73.5" customHeight="1" x14ac:dyDescent="0.2">
      <c r="A91" s="29"/>
      <c r="B91" s="30" t="s">
        <v>103</v>
      </c>
      <c r="C91" s="30" t="s">
        <v>76</v>
      </c>
      <c r="D91" s="85" t="s">
        <v>104</v>
      </c>
      <c r="E91" s="86"/>
      <c r="F91" s="87">
        <v>6</v>
      </c>
      <c r="G91" s="88"/>
      <c r="H91" s="74"/>
      <c r="I91" s="75"/>
      <c r="J91" s="74">
        <f t="shared" si="4"/>
        <v>6</v>
      </c>
      <c r="K91" s="75"/>
    </row>
    <row r="92" spans="1:11" ht="60.75" customHeight="1" x14ac:dyDescent="0.2">
      <c r="A92" s="29"/>
      <c r="B92" s="30" t="s">
        <v>105</v>
      </c>
      <c r="C92" s="30" t="s">
        <v>76</v>
      </c>
      <c r="D92" s="85" t="s">
        <v>106</v>
      </c>
      <c r="E92" s="86"/>
      <c r="F92" s="87">
        <v>3</v>
      </c>
      <c r="G92" s="88"/>
      <c r="H92" s="74"/>
      <c r="I92" s="75"/>
      <c r="J92" s="74">
        <f t="shared" si="4"/>
        <v>3</v>
      </c>
      <c r="K92" s="75"/>
    </row>
    <row r="93" spans="1:11" ht="19.5" customHeight="1" x14ac:dyDescent="0.2">
      <c r="A93" s="29">
        <v>3</v>
      </c>
      <c r="B93" s="27" t="s">
        <v>107</v>
      </c>
      <c r="C93" s="30"/>
      <c r="D93" s="58"/>
      <c r="E93" s="81"/>
      <c r="F93" s="82"/>
      <c r="G93" s="82"/>
      <c r="H93" s="66"/>
      <c r="I93" s="66"/>
      <c r="J93" s="83"/>
      <c r="K93" s="83"/>
    </row>
    <row r="94" spans="1:11" s="37" customFormat="1" ht="31.5" customHeight="1" x14ac:dyDescent="0.2">
      <c r="A94" s="29"/>
      <c r="B94" s="30" t="s">
        <v>108</v>
      </c>
      <c r="C94" s="30" t="s">
        <v>84</v>
      </c>
      <c r="D94" s="58" t="s">
        <v>102</v>
      </c>
      <c r="E94" s="58"/>
      <c r="F94" s="83">
        <f>D66/(F82+H83)</f>
        <v>55626.654392033546</v>
      </c>
      <c r="G94" s="83"/>
      <c r="H94" s="84">
        <f>(15332350/377)+((31590468.23-15332350)/(J82+J83))</f>
        <v>46350.047612556009</v>
      </c>
      <c r="I94" s="84"/>
      <c r="J94" s="83">
        <f>(F94+H94)/2</f>
        <v>50988.351002294774</v>
      </c>
      <c r="K94" s="83"/>
    </row>
    <row r="95" spans="1:11" s="37" customFormat="1" ht="21" customHeight="1" x14ac:dyDescent="0.2">
      <c r="A95" s="29"/>
      <c r="B95" s="30" t="s">
        <v>109</v>
      </c>
      <c r="C95" s="30" t="s">
        <v>84</v>
      </c>
      <c r="D95" s="58" t="s">
        <v>102</v>
      </c>
      <c r="E95" s="58"/>
      <c r="F95" s="77">
        <v>1250</v>
      </c>
      <c r="G95" s="78"/>
      <c r="H95" s="77"/>
      <c r="I95" s="78"/>
      <c r="J95" s="77">
        <f>F95+H95</f>
        <v>1250</v>
      </c>
      <c r="K95" s="78"/>
    </row>
    <row r="96" spans="1:11" s="37" customFormat="1" ht="108.75" customHeight="1" x14ac:dyDescent="0.2">
      <c r="A96" s="29"/>
      <c r="B96" s="30" t="s">
        <v>110</v>
      </c>
      <c r="C96" s="30" t="s">
        <v>84</v>
      </c>
      <c r="D96" s="58" t="s">
        <v>102</v>
      </c>
      <c r="E96" s="58"/>
      <c r="F96" s="77">
        <v>4249.5</v>
      </c>
      <c r="G96" s="78"/>
      <c r="H96" s="79"/>
      <c r="I96" s="80"/>
      <c r="J96" s="79">
        <f>F96+H96</f>
        <v>4249.5</v>
      </c>
      <c r="K96" s="80"/>
    </row>
    <row r="97" spans="1:11" s="37" customFormat="1" ht="162.75" customHeight="1" x14ac:dyDescent="0.2">
      <c r="A97" s="29"/>
      <c r="B97" s="38" t="s">
        <v>111</v>
      </c>
      <c r="C97" s="30" t="s">
        <v>84</v>
      </c>
      <c r="D97" s="58" t="s">
        <v>102</v>
      </c>
      <c r="E97" s="58"/>
      <c r="F97" s="73">
        <v>4026</v>
      </c>
      <c r="G97" s="73"/>
      <c r="H97" s="73"/>
      <c r="I97" s="73"/>
      <c r="J97" s="73">
        <f>F97</f>
        <v>4026</v>
      </c>
      <c r="K97" s="73"/>
    </row>
    <row r="98" spans="1:11" s="37" customFormat="1" ht="35.450000000000003" customHeight="1" x14ac:dyDescent="0.2">
      <c r="A98" s="29"/>
      <c r="B98" s="30" t="s">
        <v>112</v>
      </c>
      <c r="C98" s="30" t="s">
        <v>90</v>
      </c>
      <c r="D98" s="58" t="s">
        <v>102</v>
      </c>
      <c r="E98" s="58"/>
      <c r="F98" s="72">
        <f>ROUND(F82/F76,0)</f>
        <v>6</v>
      </c>
      <c r="G98" s="72"/>
      <c r="H98" s="74">
        <f>ROUND(H85/H76,0)</f>
        <v>10</v>
      </c>
      <c r="I98" s="75"/>
      <c r="J98" s="76">
        <f>ROUND((J82+J83)/J76,0)</f>
        <v>7</v>
      </c>
      <c r="K98" s="76"/>
    </row>
    <row r="99" spans="1:11" s="37" customFormat="1" ht="64.5" customHeight="1" x14ac:dyDescent="0.2">
      <c r="A99" s="29"/>
      <c r="B99" s="39" t="s">
        <v>113</v>
      </c>
      <c r="C99" s="30" t="s">
        <v>84</v>
      </c>
      <c r="D99" s="58" t="s">
        <v>102</v>
      </c>
      <c r="E99" s="58"/>
      <c r="F99" s="72"/>
      <c r="G99" s="72"/>
      <c r="H99" s="70">
        <f>F57/1</f>
        <v>101468.23</v>
      </c>
      <c r="I99" s="71"/>
      <c r="J99" s="70">
        <f>F99+H99</f>
        <v>101468.23</v>
      </c>
      <c r="K99" s="71"/>
    </row>
    <row r="100" spans="1:11" s="37" customFormat="1" ht="31.5" customHeight="1" x14ac:dyDescent="0.2">
      <c r="A100" s="29"/>
      <c r="B100" s="39" t="s">
        <v>114</v>
      </c>
      <c r="C100" s="30" t="s">
        <v>84</v>
      </c>
      <c r="D100" s="58" t="s">
        <v>102</v>
      </c>
      <c r="E100" s="58"/>
      <c r="F100" s="70">
        <f>D67/F89</f>
        <v>250000</v>
      </c>
      <c r="G100" s="71"/>
      <c r="H100" s="70"/>
      <c r="I100" s="71"/>
      <c r="J100" s="70">
        <f>F100+H100</f>
        <v>250000</v>
      </c>
      <c r="K100" s="71"/>
    </row>
    <row r="101" spans="1:11" s="37" customFormat="1" ht="69" customHeight="1" x14ac:dyDescent="0.2">
      <c r="A101" s="29"/>
      <c r="B101" s="39" t="s">
        <v>115</v>
      </c>
      <c r="C101" s="30" t="s">
        <v>84</v>
      </c>
      <c r="D101" s="58" t="s">
        <v>102</v>
      </c>
      <c r="E101" s="58"/>
      <c r="F101" s="70">
        <f>ROUND((3399000+670174.16+500000+930229)/6,2)</f>
        <v>916567.19</v>
      </c>
      <c r="G101" s="71"/>
      <c r="H101" s="70"/>
      <c r="I101" s="71"/>
      <c r="J101" s="70">
        <f>F101+H101</f>
        <v>916567.19</v>
      </c>
      <c r="K101" s="71"/>
    </row>
    <row r="102" spans="1:11" s="37" customFormat="1" ht="65.25" customHeight="1" x14ac:dyDescent="0.2">
      <c r="A102" s="29"/>
      <c r="B102" s="39" t="s">
        <v>116</v>
      </c>
      <c r="C102" s="30" t="s">
        <v>84</v>
      </c>
      <c r="D102" s="58" t="s">
        <v>102</v>
      </c>
      <c r="E102" s="58"/>
      <c r="F102" s="70">
        <f>ROUND(1449936/3,2)</f>
        <v>483312</v>
      </c>
      <c r="G102" s="71"/>
      <c r="H102" s="70"/>
      <c r="I102" s="71"/>
      <c r="J102" s="70">
        <f>F102+H102</f>
        <v>483312</v>
      </c>
      <c r="K102" s="71"/>
    </row>
    <row r="103" spans="1:11" s="37" customFormat="1" ht="18.75" customHeight="1" x14ac:dyDescent="0.2">
      <c r="A103" s="29">
        <v>4</v>
      </c>
      <c r="B103" s="27" t="s">
        <v>117</v>
      </c>
      <c r="C103" s="30"/>
      <c r="D103" s="58"/>
      <c r="E103" s="58"/>
      <c r="F103" s="66"/>
      <c r="G103" s="66"/>
      <c r="H103" s="67"/>
      <c r="I103" s="67"/>
      <c r="J103" s="66"/>
      <c r="K103" s="66"/>
    </row>
    <row r="104" spans="1:11" ht="44.25" customHeight="1" x14ac:dyDescent="0.2">
      <c r="A104" s="29"/>
      <c r="B104" s="30" t="s">
        <v>118</v>
      </c>
      <c r="C104" s="30" t="s">
        <v>119</v>
      </c>
      <c r="D104" s="58" t="s">
        <v>120</v>
      </c>
      <c r="E104" s="58"/>
      <c r="F104" s="68">
        <v>100</v>
      </c>
      <c r="G104" s="68"/>
      <c r="H104" s="69">
        <v>100</v>
      </c>
      <c r="I104" s="69"/>
      <c r="J104" s="68">
        <v>100</v>
      </c>
      <c r="K104" s="68"/>
    </row>
    <row r="105" spans="1:11" ht="33.75" customHeight="1" x14ac:dyDescent="0.2">
      <c r="A105" s="40"/>
      <c r="B105" s="36" t="s">
        <v>121</v>
      </c>
      <c r="C105" s="36" t="s">
        <v>119</v>
      </c>
      <c r="D105" s="65" t="s">
        <v>120</v>
      </c>
      <c r="E105" s="65"/>
      <c r="F105" s="61">
        <f>F85*100/F82</f>
        <v>78.792756539235413</v>
      </c>
      <c r="G105" s="61"/>
      <c r="H105" s="63">
        <v>100</v>
      </c>
      <c r="I105" s="63"/>
      <c r="J105" s="61">
        <f>J85*100/(J82+J83)</f>
        <v>81.586303284416488</v>
      </c>
      <c r="K105" s="61"/>
    </row>
    <row r="106" spans="1:11" ht="36.75" customHeight="1" x14ac:dyDescent="0.2">
      <c r="A106" s="29"/>
      <c r="B106" s="30" t="s">
        <v>122</v>
      </c>
      <c r="C106" s="30" t="s">
        <v>119</v>
      </c>
      <c r="D106" s="58" t="s">
        <v>102</v>
      </c>
      <c r="E106" s="58"/>
      <c r="F106" s="63">
        <v>85.2</v>
      </c>
      <c r="G106" s="63"/>
      <c r="H106" s="61">
        <v>85.2</v>
      </c>
      <c r="I106" s="61"/>
      <c r="J106" s="61">
        <v>85.2</v>
      </c>
      <c r="K106" s="61"/>
    </row>
    <row r="107" spans="1:11" ht="36.75" customHeight="1" x14ac:dyDescent="0.2">
      <c r="A107" s="34"/>
      <c r="B107" s="41" t="s">
        <v>123</v>
      </c>
      <c r="C107" s="30" t="s">
        <v>119</v>
      </c>
      <c r="D107" s="58" t="s">
        <v>120</v>
      </c>
      <c r="E107" s="58"/>
      <c r="F107" s="63">
        <v>100</v>
      </c>
      <c r="G107" s="63"/>
      <c r="H107" s="61">
        <v>100</v>
      </c>
      <c r="I107" s="61"/>
      <c r="J107" s="61">
        <v>100</v>
      </c>
      <c r="K107" s="61"/>
    </row>
    <row r="108" spans="1:11" ht="33.75" customHeight="1" x14ac:dyDescent="0.2">
      <c r="A108" s="28"/>
      <c r="B108" s="30" t="s">
        <v>124</v>
      </c>
      <c r="C108" s="30" t="s">
        <v>119</v>
      </c>
      <c r="D108" s="58" t="s">
        <v>102</v>
      </c>
      <c r="E108" s="58"/>
      <c r="F108" s="64"/>
      <c r="G108" s="64"/>
      <c r="H108" s="61">
        <v>93.9</v>
      </c>
      <c r="I108" s="61"/>
      <c r="J108" s="61">
        <f>H108</f>
        <v>93.9</v>
      </c>
      <c r="K108" s="61"/>
    </row>
    <row r="109" spans="1:11" ht="36.75" customHeight="1" x14ac:dyDescent="0.2">
      <c r="A109" s="28"/>
      <c r="B109" s="30" t="s">
        <v>125</v>
      </c>
      <c r="C109" s="30" t="s">
        <v>119</v>
      </c>
      <c r="D109" s="58" t="s">
        <v>102</v>
      </c>
      <c r="E109" s="58"/>
      <c r="F109" s="59">
        <v>94.8</v>
      </c>
      <c r="G109" s="60"/>
      <c r="H109" s="61"/>
      <c r="I109" s="61"/>
      <c r="J109" s="61">
        <f>F109</f>
        <v>94.8</v>
      </c>
      <c r="K109" s="61"/>
    </row>
    <row r="110" spans="1:11" ht="19.5" customHeight="1" x14ac:dyDescent="0.2">
      <c r="A110" s="28"/>
      <c r="B110" s="30" t="s">
        <v>126</v>
      </c>
      <c r="C110" s="30" t="s">
        <v>119</v>
      </c>
      <c r="D110" s="58" t="s">
        <v>102</v>
      </c>
      <c r="E110" s="58"/>
      <c r="F110" s="62"/>
      <c r="G110" s="62"/>
      <c r="H110" s="63">
        <v>102.2</v>
      </c>
      <c r="I110" s="63"/>
      <c r="J110" s="63">
        <f>H110</f>
        <v>102.2</v>
      </c>
      <c r="K110" s="63"/>
    </row>
    <row r="111" spans="1:11" ht="15.75" x14ac:dyDescent="0.2">
      <c r="A111" s="10"/>
      <c r="B111" s="3"/>
      <c r="C111" s="3"/>
      <c r="D111" s="3"/>
      <c r="E111" s="3"/>
      <c r="F111" s="5"/>
      <c r="G111" s="5"/>
      <c r="H111" s="42"/>
      <c r="I111" s="42"/>
      <c r="J111" s="42"/>
      <c r="K111" s="42"/>
    </row>
    <row r="112" spans="1:11" ht="27.75" customHeight="1" x14ac:dyDescent="0.25">
      <c r="A112" s="55" t="s">
        <v>127</v>
      </c>
      <c r="B112" s="55"/>
      <c r="C112" s="43"/>
      <c r="D112" s="43"/>
      <c r="E112" s="44"/>
      <c r="F112" s="43"/>
      <c r="G112" s="43"/>
      <c r="H112" s="56" t="s">
        <v>128</v>
      </c>
      <c r="I112" s="56"/>
      <c r="J112" s="56"/>
      <c r="K112" s="56"/>
    </row>
    <row r="113" spans="1:11" ht="58.5" customHeight="1" x14ac:dyDescent="0.25">
      <c r="A113" s="55" t="s">
        <v>129</v>
      </c>
      <c r="B113" s="55"/>
      <c r="C113" s="43"/>
      <c r="D113" s="43"/>
      <c r="E113" s="45" t="s">
        <v>130</v>
      </c>
      <c r="F113" s="46"/>
      <c r="G113" s="46"/>
      <c r="H113" s="51" t="s">
        <v>131</v>
      </c>
      <c r="I113" s="52"/>
      <c r="J113" s="52"/>
      <c r="K113" s="52"/>
    </row>
    <row r="114" spans="1:11" ht="19.5" customHeight="1" x14ac:dyDescent="0.25">
      <c r="A114" s="55" t="s">
        <v>132</v>
      </c>
      <c r="B114" s="55"/>
      <c r="C114" s="43"/>
      <c r="D114" s="43"/>
      <c r="E114" s="43"/>
      <c r="F114" s="43"/>
      <c r="G114" s="43"/>
      <c r="H114" s="57"/>
      <c r="I114" s="57"/>
      <c r="J114" s="57"/>
      <c r="K114" s="57"/>
    </row>
    <row r="115" spans="1:11" ht="29.25" customHeight="1" x14ac:dyDescent="0.25">
      <c r="A115" s="47"/>
      <c r="B115" s="43"/>
      <c r="C115" s="43"/>
      <c r="D115" s="43"/>
      <c r="E115" s="44"/>
      <c r="F115" s="43"/>
      <c r="G115" s="43"/>
      <c r="H115" s="50" t="s">
        <v>133</v>
      </c>
      <c r="I115" s="50"/>
      <c r="J115" s="50"/>
      <c r="K115" s="50"/>
    </row>
    <row r="116" spans="1:11" ht="29.25" customHeight="1" x14ac:dyDescent="0.2">
      <c r="A116" s="47" t="s">
        <v>134</v>
      </c>
      <c r="B116" s="43"/>
      <c r="C116" s="47"/>
      <c r="D116" s="43"/>
      <c r="E116" s="45" t="s">
        <v>130</v>
      </c>
      <c r="F116" s="45"/>
      <c r="G116" s="46"/>
      <c r="H116" s="51" t="s">
        <v>131</v>
      </c>
      <c r="I116" s="52"/>
      <c r="J116" s="52"/>
      <c r="K116" s="52"/>
    </row>
    <row r="117" spans="1:11" ht="29.25" customHeight="1" x14ac:dyDescent="0.2">
      <c r="A117" s="48"/>
      <c r="B117" s="53" t="s">
        <v>135</v>
      </c>
      <c r="C117" s="53"/>
      <c r="D117" s="53"/>
      <c r="E117" s="48"/>
      <c r="F117" s="48"/>
      <c r="G117" s="48"/>
      <c r="H117" s="48"/>
      <c r="I117" s="48"/>
      <c r="J117" s="48"/>
      <c r="K117" s="48"/>
    </row>
    <row r="118" spans="1:11" ht="16.5" customHeight="1" x14ac:dyDescent="0.2">
      <c r="A118" s="48"/>
      <c r="B118" s="48" t="s">
        <v>137</v>
      </c>
      <c r="C118" s="48"/>
      <c r="D118" s="48"/>
      <c r="E118" s="48"/>
      <c r="F118" s="48"/>
      <c r="G118" s="48"/>
      <c r="H118" s="48"/>
      <c r="I118" s="48"/>
      <c r="J118" s="48"/>
      <c r="K118" s="48"/>
    </row>
    <row r="119" spans="1:11" x14ac:dyDescent="0.2">
      <c r="A119" s="54"/>
      <c r="B119" s="54"/>
    </row>
  </sheetData>
  <mergeCells count="280">
    <mergeCell ref="B6:C6"/>
    <mergeCell ref="E6:F6"/>
    <mergeCell ref="G6:K6"/>
    <mergeCell ref="A7:K7"/>
    <mergeCell ref="A8:L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J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B41:H41"/>
    <mergeCell ref="A43:K43"/>
    <mergeCell ref="A45:K45"/>
    <mergeCell ref="B47:H47"/>
    <mergeCell ref="B48:H48"/>
    <mergeCell ref="B49:H49"/>
    <mergeCell ref="A34:K34"/>
    <mergeCell ref="A35:K35"/>
    <mergeCell ref="B37:H37"/>
    <mergeCell ref="B38:H38"/>
    <mergeCell ref="B39:H39"/>
    <mergeCell ref="B40:H40"/>
    <mergeCell ref="B53:C53"/>
    <mergeCell ref="D53:E53"/>
    <mergeCell ref="F53:G53"/>
    <mergeCell ref="H53:I53"/>
    <mergeCell ref="B54:C54"/>
    <mergeCell ref="D54:E54"/>
    <mergeCell ref="F54:G54"/>
    <mergeCell ref="H54:I54"/>
    <mergeCell ref="A50:H50"/>
    <mergeCell ref="A51:I51"/>
    <mergeCell ref="B52:C52"/>
    <mergeCell ref="D52:E52"/>
    <mergeCell ref="F52:G52"/>
    <mergeCell ref="H52:I52"/>
    <mergeCell ref="B57:C57"/>
    <mergeCell ref="D57:E57"/>
    <mergeCell ref="F57:G57"/>
    <mergeCell ref="H57:I57"/>
    <mergeCell ref="B58:C58"/>
    <mergeCell ref="D58:E58"/>
    <mergeCell ref="F58:G58"/>
    <mergeCell ref="H58:I58"/>
    <mergeCell ref="B55:C55"/>
    <mergeCell ref="D55:E55"/>
    <mergeCell ref="F55:G55"/>
    <mergeCell ref="H55:I55"/>
    <mergeCell ref="B56:C56"/>
    <mergeCell ref="D56:E56"/>
    <mergeCell ref="F56:G56"/>
    <mergeCell ref="H56:I56"/>
    <mergeCell ref="A62:H62"/>
    <mergeCell ref="A63:I63"/>
    <mergeCell ref="A64:C64"/>
    <mergeCell ref="D64:E64"/>
    <mergeCell ref="F64:G64"/>
    <mergeCell ref="H64:I64"/>
    <mergeCell ref="B59:C59"/>
    <mergeCell ref="D59:E59"/>
    <mergeCell ref="F59:G59"/>
    <mergeCell ref="H59:I59"/>
    <mergeCell ref="A60:C60"/>
    <mergeCell ref="D60:E60"/>
    <mergeCell ref="F60:G60"/>
    <mergeCell ref="H60:I60"/>
    <mergeCell ref="A67:C67"/>
    <mergeCell ref="D67:E67"/>
    <mergeCell ref="F67:G67"/>
    <mergeCell ref="H67:I67"/>
    <mergeCell ref="A68:C68"/>
    <mergeCell ref="D68:E68"/>
    <mergeCell ref="F68:G68"/>
    <mergeCell ref="H68:I68"/>
    <mergeCell ref="A65:C65"/>
    <mergeCell ref="D65:E65"/>
    <mergeCell ref="F65:G65"/>
    <mergeCell ref="H65:I65"/>
    <mergeCell ref="A66:C66"/>
    <mergeCell ref="D66:E66"/>
    <mergeCell ref="F66:G66"/>
    <mergeCell ref="H66:I66"/>
    <mergeCell ref="D73:E73"/>
    <mergeCell ref="F73:G73"/>
    <mergeCell ref="H73:I73"/>
    <mergeCell ref="J73:K73"/>
    <mergeCell ref="D74:E74"/>
    <mergeCell ref="F74:G74"/>
    <mergeCell ref="H74:I74"/>
    <mergeCell ref="J74:K74"/>
    <mergeCell ref="A70:H70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H115:K115"/>
    <mergeCell ref="H116:K116"/>
    <mergeCell ref="B117:D117"/>
    <mergeCell ref="A119:B119"/>
    <mergeCell ref="A112:B112"/>
    <mergeCell ref="H112:K112"/>
    <mergeCell ref="A113:B113"/>
    <mergeCell ref="H113:K113"/>
    <mergeCell ref="A114:B114"/>
    <mergeCell ref="H114:K114"/>
  </mergeCells>
  <pageMargins left="0.62992125984251968" right="0.23622047244094491" top="0.35433070866141736" bottom="0.15748031496062992" header="0.31496062992125984" footer="0.31496062992125984"/>
  <pageSetup paperSize="9" scale="63" fitToHeight="5" orientation="landscape" r:id="rId1"/>
  <rowBreaks count="1" manualBreakCount="1">
    <brk id="9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0611091</vt:lpstr>
      <vt:lpstr>'0611091'!Область_друку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2023-06-14T12:12:02Z</dcterms:created>
  <dcterms:modified xsi:type="dcterms:W3CDTF">2023-06-14T13:01:32Z</dcterms:modified>
</cp:coreProperties>
</file>