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091" sheetId="1" r:id="rId1"/>
  </sheets>
  <definedNames>
    <definedName name="_xlnm.Print_Area" localSheetId="0">'0611091'!$A$1:$L$120</definedName>
  </definedNames>
  <calcPr calcId="152511"/>
</workbook>
</file>

<file path=xl/calcChain.xml><?xml version="1.0" encoding="utf-8"?>
<calcChain xmlns="http://schemas.openxmlformats.org/spreadsheetml/2006/main">
  <c r="J112" i="1" l="1"/>
  <c r="J111" i="1"/>
  <c r="J110" i="1"/>
  <c r="J104" i="1"/>
  <c r="F103" i="1"/>
  <c r="J103" i="1" s="1"/>
  <c r="F102" i="1"/>
  <c r="J102" i="1" s="1"/>
  <c r="H101" i="1"/>
  <c r="J101" i="1" s="1"/>
  <c r="H100" i="1"/>
  <c r="J99" i="1"/>
  <c r="J98" i="1"/>
  <c r="J97" i="1"/>
  <c r="J94" i="1"/>
  <c r="J93" i="1"/>
  <c r="J92" i="1"/>
  <c r="J91" i="1"/>
  <c r="J90" i="1"/>
  <c r="J89" i="1"/>
  <c r="J88" i="1"/>
  <c r="J87" i="1"/>
  <c r="J86" i="1"/>
  <c r="J85" i="1"/>
  <c r="F84" i="1"/>
  <c r="F107" i="1" s="1"/>
  <c r="H82" i="1"/>
  <c r="F82" i="1"/>
  <c r="J81" i="1"/>
  <c r="J80" i="1"/>
  <c r="J79" i="1"/>
  <c r="J78" i="1"/>
  <c r="J77" i="1"/>
  <c r="J76" i="1"/>
  <c r="F69" i="1"/>
  <c r="H69" i="1" s="1"/>
  <c r="H61" i="1"/>
  <c r="F60" i="1"/>
  <c r="H60" i="1" s="1"/>
  <c r="H59" i="1"/>
  <c r="F59" i="1"/>
  <c r="H58" i="1"/>
  <c r="H57" i="1"/>
  <c r="F56" i="1"/>
  <c r="F62" i="1" s="1"/>
  <c r="D56" i="1"/>
  <c r="H56" i="1" s="1"/>
  <c r="J84" i="1" l="1"/>
  <c r="H96" i="1" s="1"/>
  <c r="H62" i="1"/>
  <c r="D62" i="1"/>
  <c r="J82" i="1"/>
  <c r="F68" i="1"/>
  <c r="F70" i="1" s="1"/>
  <c r="J107" i="1"/>
  <c r="D68" i="1"/>
  <c r="F100" i="1"/>
  <c r="J100" i="1"/>
  <c r="F96" i="1" l="1"/>
  <c r="J96" i="1" s="1"/>
  <c r="H68" i="1"/>
  <c r="H70" i="1" s="1"/>
  <c r="D70" i="1"/>
</calcChain>
</file>

<file path=xl/sharedStrings.xml><?xml version="1.0" encoding="utf-8"?>
<sst xmlns="http://schemas.openxmlformats.org/spreadsheetml/2006/main" count="206" uniqueCount="141">
  <si>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</si>
  <si>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</si>
  <si>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</si>
  <si>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</si>
  <si>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</si>
  <si>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</si>
  <si>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</si>
  <si>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</si>
  <si>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</si>
  <si>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</si>
  <si>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</si>
  <si>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</si>
  <si>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</si>
  <si>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- 211 481 563,91 гривень, у тому числі загального фонду- 165 072 880,68 гривень та спеціального фонду - 46 408 683,23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</si>
  <si>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</si>
  <si>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 від 28.06.1996 року № 254 к/96-ВР (із змінами і доповненнями)</t>
  </si>
  <si>
    <t>Бюджетний кодекс України від 08.07.2010 року №2456-VІ   (із змінами і доповненнями)</t>
  </si>
  <si>
    <t>Закон України від 26.04.2001 "Про охорону дитинства" № 2402-III  (із змінами і доповненнями)</t>
  </si>
  <si>
    <t>Закон України  від 05.09.2017 року № 2145- VІІI  “Про освіту” (із змінами і доповненнями)</t>
  </si>
  <si>
    <t>Закон України від 10.02.1998 року № 103/98-ВР “Про професійну (професійно-технічну освіту)” (із змінами та доповненнями),</t>
  </si>
  <si>
    <t xml:space="preserve">Закон України від 03.11.2022 року № 2710 - IX  "Про Державний бюджет України на 2023 рік" 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</si>
  <si>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</si>
  <si>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</si>
  <si>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</si>
  <si>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</si>
  <si>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</si>
  <si>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</si>
  <si>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Постанова Кабінету Міністрів України  від 30.08.2002 року  №1298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</si>
  <si>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</si>
  <si>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 від 28.12.2021 року  № 1391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</si>
  <si>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</si>
  <si>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24.03.2021 року 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</si>
  <si>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</si>
  <si>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</si>
  <si>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</si>
  <si>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</si>
  <si>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виконавчого комітету від 08.12.2022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</si>
  <si>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</si>
  <si>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 xml:space="preserve">Протокол від 16.02.2023 року № 51 засідання постійної комісії з питань планування, бюджету, фінансів та децентралізації 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</si>
  <si>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</si>
  <si>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02.06.2023 року № 10 "Про внесення змін до бюджету Хмельницької міської територіальної громади на 2023 рік"</t>
  </si>
  <si>
    <t xml:space="preserve">Протокол від 22.06.2023 року № 59 засідання постійної комісії з питань планування, бюджету, фінансів та децентралізації 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</si>
  <si>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</si>
  <si>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</si>
  <si>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</si>
  <si>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</si>
  <si>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</si>
  <si>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</si>
  <si>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</si>
  <si>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</si>
  <si>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</si>
  <si>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</si>
  <si>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</si>
  <si>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</si>
  <si>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</si>
  <si>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</si>
  <si>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</si>
  <si>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</si>
  <si>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</si>
  <si>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</si>
  <si>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</si>
  <si>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</si>
  <si>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</si>
  <si>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Організація роботи пунктів обігріву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</si>
  <si>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</si>
  <si>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</si>
  <si>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</si>
  <si>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</si>
  <si>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</si>
  <si>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</si>
  <si>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</si>
  <si>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 xml:space="preserve"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
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</si>
  <si>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</si>
  <si>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</si>
  <si>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</si>
  <si>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</si>
  <si>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</si>
  <si>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</si>
  <si>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</si>
  <si>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</si>
  <si>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</si>
  <si>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</si>
  <si>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</si>
  <si>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</si>
  <si>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</si>
  <si>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 xml:space="preserve">Обсяг видатків на забезпечення роботи пунктів обігріву в закладах професійної (професійно-технічної) освіти </t>
  </si>
  <si>
    <t>грн</t>
  </si>
  <si>
    <t>Рішення сесії Хмельницької міської ради від 21.12.2022 року № 12</t>
  </si>
  <si>
    <t>Обсяг кредиторської заборгованості минулих років</t>
  </si>
  <si>
    <t>звіт про заборгованості за бюджетними коштами (форма 7м)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</si>
  <si>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</si>
  <si>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</si>
  <si>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</si>
  <si>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</si>
  <si>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</si>
  <si>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</si>
  <si>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</si>
  <si>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</si>
  <si>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</si>
  <si>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в яких буде проведено капітальний ремонт</t>
  </si>
  <si>
    <t>Рішення сесії Хмельницької міської ради від 21.12.2022 року № 12
Рішення сесії Хмельницької міської ради від 28.07.2023 року № 7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</si>
  <si>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</si>
  <si>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2-аг</t>
  </si>
  <si>
    <t>Кількість паливно-мастильних матеріалів для забезпечення роботи пунктів обігріву в закладах професійної (професійно-технічної) освіти</t>
  </si>
  <si>
    <t>л</t>
  </si>
  <si>
    <t>Розрахунок</t>
  </si>
  <si>
    <t>Кількість закладів, в яких буде впроваджено заходи по енергозбереженню з метою підготовки до проведення опалювального сезону</t>
  </si>
  <si>
    <t>Протокол від 16.02.2023 року № 51 Рішення сесії від 28.03.2023 року № 8  Рішення сесії від 02.06.2023 року № 10</t>
  </si>
  <si>
    <t>Кількість закладів, в яких будуть проведені поточні ремонти (у тому числі проведення ремонтних робіт господарським способом)</t>
  </si>
  <si>
    <t>Рішення сесії від 28.03.2023 року № 8</t>
  </si>
  <si>
    <t>ефективності</t>
  </si>
  <si>
    <t xml:space="preserve">Середні витрати на одного учня </t>
  </si>
  <si>
    <t>Розмір академічної стипендії на одного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</si>
  <si>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</si>
  <si>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</si>
  <si>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</si>
  <si>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 xml:space="preserve">Середні витрати на проведення капітального ремонту одного закладу професійної (професійно-технічної) освіти </t>
  </si>
  <si>
    <t>Середні витрати на один пункт обігріву</t>
  </si>
  <si>
    <t>Середні витрати на один заклад на виконання заходів із енергозбереження з метою підготовки до проведення опалювального сезону</t>
  </si>
  <si>
    <t>Середні витрати на один заклад на проведення поточних ремонтів (у тому числі проведення ремонтних робіт господарським способом)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</si>
  <si>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</si>
  <si>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</si>
  <si>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</si>
  <si>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</si>
  <si>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</si>
  <si>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</si>
  <si>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Відсоток погашення кредиторської заборгованості минулих років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</si>
  <si>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</si>
  <si>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</si>
  <si>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</si>
  <si>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</si>
  <si>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</si>
  <si>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</si>
  <si>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</si>
  <si>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</si>
  <si>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</si>
  <si>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</si>
  <si>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</si>
  <si>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Світлана ЧАБАН_______________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</si>
  <si>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 2023 року № 130</t>
    </r>
  </si>
  <si>
    <t xml:space="preserve">Ярослава Балабась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</si>
</sst>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20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1" fillId="0" borderId="0"/>
    <xf numFmtId="0" fontId="18" fillId="0" borderId="0"/>
    <xf numFmtId="0" fontId="19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1" fontId="8" fillId="0" borderId="2" xfId="1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2" fontId="1" fillId="0" borderId="0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14" fontId="8" fillId="0" borderId="0" xfId="1" applyNumberFormat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 shrinkToFit="1"/>
    </xf>
    <xf numFmtId="4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 shrinkToFit="1"/>
    </xf>
    <xf numFmtId="1" fontId="2" fillId="0" borderId="7" xfId="0" applyNumberFormat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4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21"/>
  <sheetViews>
    <sheetView tabSelected="1" view="pageBreakPreview" zoomScale="80" zoomScaleNormal="80" zoomScaleSheetLayoutView="80" workbookViewId="0">
      <selection activeCell="N112" sqref="N11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81" customHeight="1" x14ac:dyDescent="0.2">
      <c r="B1" s="2"/>
      <c r="C1" s="2"/>
      <c r="D1" s="2"/>
      <c r="E1" s="2"/>
      <c r="F1" s="2"/>
      <c r="G1" s="127" t="s">
        <v>0</v>
      </c>
      <c r="H1" s="128"/>
      <c r="I1" s="128"/>
      <c r="J1" s="128"/>
      <c r="K1" s="128"/>
    </row>
    <row r="2" spans="1:12" ht="114" customHeight="1" x14ac:dyDescent="0.2">
      <c r="B2" s="2"/>
      <c r="C2" s="2"/>
      <c r="D2" s="2"/>
      <c r="E2" s="2"/>
      <c r="F2" s="2"/>
      <c r="G2" s="129" t="s">
        <v>139</v>
      </c>
      <c r="H2" s="129"/>
      <c r="I2" s="129"/>
      <c r="J2" s="129"/>
      <c r="K2" s="129"/>
    </row>
    <row r="3" spans="1:12" ht="35.25" customHeight="1" x14ac:dyDescent="0.2">
      <c r="A3" s="130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2" ht="136.5" customHeight="1" x14ac:dyDescent="0.2">
      <c r="A4" s="3" t="s">
        <v>2</v>
      </c>
      <c r="B4" s="125" t="s">
        <v>3</v>
      </c>
      <c r="C4" s="125"/>
      <c r="D4" s="125"/>
      <c r="E4" s="125"/>
      <c r="F4" s="125"/>
      <c r="G4" s="124" t="s">
        <v>4</v>
      </c>
      <c r="H4" s="124"/>
      <c r="I4" s="124"/>
      <c r="J4" s="124"/>
      <c r="K4" s="124"/>
    </row>
    <row r="5" spans="1:12" ht="126" customHeight="1" x14ac:dyDescent="0.2">
      <c r="A5" s="4" t="s">
        <v>5</v>
      </c>
      <c r="B5" s="125" t="s">
        <v>6</v>
      </c>
      <c r="C5" s="125"/>
      <c r="D5" s="125"/>
      <c r="E5" s="125"/>
      <c r="F5" s="125"/>
      <c r="G5" s="125" t="s">
        <v>7</v>
      </c>
      <c r="H5" s="125"/>
      <c r="I5" s="125"/>
      <c r="J5" s="125"/>
      <c r="K5" s="125"/>
    </row>
    <row r="6" spans="1:12" ht="123.75" customHeight="1" x14ac:dyDescent="0.2">
      <c r="A6" s="4" t="s">
        <v>8</v>
      </c>
      <c r="B6" s="124" t="s">
        <v>9</v>
      </c>
      <c r="C6" s="125"/>
      <c r="D6" s="5" t="s">
        <v>10</v>
      </c>
      <c r="E6" s="126" t="s">
        <v>11</v>
      </c>
      <c r="F6" s="125"/>
      <c r="G6" s="124" t="s">
        <v>12</v>
      </c>
      <c r="H6" s="125"/>
      <c r="I6" s="125"/>
      <c r="J6" s="125"/>
      <c r="K6" s="125"/>
    </row>
    <row r="7" spans="1:12" ht="27" customHeight="1" x14ac:dyDescent="0.2">
      <c r="A7" s="102" t="s">
        <v>13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2" s="6" customFormat="1" ht="23.25" customHeight="1" x14ac:dyDescent="0.2">
      <c r="A8" s="102" t="s">
        <v>14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</row>
    <row r="9" spans="1:12" s="6" customFormat="1" ht="19.5" customHeight="1" x14ac:dyDescent="0.2">
      <c r="A9" s="119" t="s">
        <v>15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</row>
    <row r="10" spans="1:12" s="6" customFormat="1" ht="15.75" customHeight="1" x14ac:dyDescent="0.2">
      <c r="A10" s="119" t="s">
        <v>16</v>
      </c>
      <c r="B10" s="119"/>
      <c r="C10" s="119"/>
      <c r="D10" s="119"/>
      <c r="E10" s="119"/>
      <c r="F10" s="119"/>
      <c r="G10" s="119"/>
      <c r="H10" s="119"/>
      <c r="I10" s="119"/>
      <c r="J10" s="7"/>
      <c r="K10" s="7"/>
    </row>
    <row r="11" spans="1:12" s="6" customFormat="1" ht="18.75" customHeight="1" x14ac:dyDescent="0.2">
      <c r="A11" s="119" t="s">
        <v>17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</row>
    <row r="12" spans="1:12" s="6" customFormat="1" ht="14.25" customHeight="1" x14ac:dyDescent="0.2">
      <c r="A12" s="119" t="s">
        <v>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2" s="6" customFormat="1" ht="18.75" customHeight="1" x14ac:dyDescent="0.2">
      <c r="A13" s="119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</row>
    <row r="14" spans="1:12" s="6" customFormat="1" ht="17.25" customHeight="1" x14ac:dyDescent="0.2">
      <c r="A14" s="119" t="s">
        <v>20</v>
      </c>
      <c r="B14" s="119"/>
      <c r="C14" s="119"/>
      <c r="D14" s="119"/>
      <c r="E14" s="119"/>
      <c r="F14" s="119"/>
      <c r="G14" s="119"/>
      <c r="H14" s="119"/>
      <c r="I14" s="119"/>
      <c r="J14" s="119"/>
      <c r="K14" s="119"/>
    </row>
    <row r="15" spans="1:12" s="6" customFormat="1" ht="17.25" customHeight="1" x14ac:dyDescent="0.2">
      <c r="A15" s="119" t="s">
        <v>21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</row>
    <row r="16" spans="1:12" s="6" customFormat="1" ht="32.25" customHeight="1" x14ac:dyDescent="0.2">
      <c r="A16" s="119" t="s">
        <v>22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s="6" customFormat="1" ht="36" customHeight="1" x14ac:dyDescent="0.2">
      <c r="A17" s="119" t="s">
        <v>23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s="6" customFormat="1" ht="33.75" customHeight="1" x14ac:dyDescent="0.2">
      <c r="A18" s="121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1" s="6" customFormat="1" ht="21.75" customHeight="1" x14ac:dyDescent="0.2">
      <c r="A19" s="121" t="s">
        <v>25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1" s="6" customFormat="1" ht="33.75" customHeight="1" x14ac:dyDescent="0.2">
      <c r="A20" s="119" t="s">
        <v>26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1" s="6" customFormat="1" ht="37.5" customHeight="1" x14ac:dyDescent="0.2">
      <c r="A21" s="121" t="s">
        <v>27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</row>
    <row r="22" spans="1:11" s="6" customFormat="1" ht="20.25" customHeight="1" x14ac:dyDescent="0.2">
      <c r="A22" s="119" t="s">
        <v>28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</row>
    <row r="23" spans="1:11" s="6" customFormat="1" ht="32.450000000000003" customHeight="1" x14ac:dyDescent="0.2">
      <c r="A23" s="121" t="s">
        <v>29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</row>
    <row r="24" spans="1:11" s="6" customFormat="1" ht="32.450000000000003" customHeight="1" x14ac:dyDescent="0.2">
      <c r="A24" s="119" t="s">
        <v>30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</row>
    <row r="25" spans="1:11" s="6" customFormat="1" ht="32.450000000000003" customHeight="1" x14ac:dyDescent="0.2">
      <c r="A25" s="119" t="s">
        <v>31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</row>
    <row r="26" spans="1:11" s="6" customFormat="1" ht="32.450000000000003" customHeight="1" x14ac:dyDescent="0.2">
      <c r="A26" s="119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s="6" customFormat="1" ht="32.450000000000003" customHeight="1" x14ac:dyDescent="0.2">
      <c r="A27" s="119" t="s">
        <v>33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  <row r="28" spans="1:11" s="6" customFormat="1" ht="54.75" customHeight="1" x14ac:dyDescent="0.2">
      <c r="A28" s="119" t="s">
        <v>34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</row>
    <row r="29" spans="1:11" s="6" customFormat="1" ht="35.25" customHeight="1" x14ac:dyDescent="0.2">
      <c r="A29" s="119" t="s">
        <v>35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</row>
    <row r="30" spans="1:11" s="6" customFormat="1" ht="20.25" customHeight="1" x14ac:dyDescent="0.2">
      <c r="A30" s="119" t="s">
        <v>36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</row>
    <row r="31" spans="1:11" s="6" customFormat="1" ht="20.25" customHeight="1" x14ac:dyDescent="0.2">
      <c r="A31" s="119" t="s">
        <v>37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1" s="6" customFormat="1" ht="16.5" customHeight="1" x14ac:dyDescent="0.2">
      <c r="A32" s="119" t="s">
        <v>38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</row>
    <row r="33" spans="1:11" s="6" customFormat="1" ht="17.25" customHeight="1" x14ac:dyDescent="0.2">
      <c r="A33" s="118" t="s">
        <v>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11" s="6" customFormat="1" ht="16.5" customHeight="1" x14ac:dyDescent="0.2">
      <c r="A34" s="118" t="s">
        <v>40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11" s="6" customFormat="1" ht="18.75" customHeight="1" x14ac:dyDescent="0.2">
      <c r="A35" s="119" t="s">
        <v>41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</row>
    <row r="36" spans="1:11" s="6" customFormat="1" ht="18.75" customHeight="1" x14ac:dyDescent="0.2">
      <c r="A36" s="118" t="s">
        <v>42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</row>
    <row r="37" spans="1:11" ht="19.5" customHeight="1" x14ac:dyDescent="0.2">
      <c r="A37" s="102" t="s">
        <v>43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</row>
    <row r="38" spans="1:11" ht="7.9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2.5" customHeight="1" x14ac:dyDescent="0.2">
      <c r="A39" s="8" t="s">
        <v>44</v>
      </c>
      <c r="B39" s="103" t="s">
        <v>45</v>
      </c>
      <c r="C39" s="103"/>
      <c r="D39" s="103"/>
      <c r="E39" s="103"/>
      <c r="F39" s="103"/>
      <c r="G39" s="103"/>
      <c r="H39" s="103"/>
      <c r="I39" s="9"/>
      <c r="J39" s="9"/>
      <c r="K39" s="9"/>
    </row>
    <row r="40" spans="1:11" ht="47.25" customHeight="1" x14ac:dyDescent="0.2">
      <c r="A40" s="10">
        <v>1</v>
      </c>
      <c r="B40" s="120" t="s">
        <v>46</v>
      </c>
      <c r="C40" s="120"/>
      <c r="D40" s="120"/>
      <c r="E40" s="120"/>
      <c r="F40" s="120"/>
      <c r="G40" s="120"/>
      <c r="H40" s="120"/>
      <c r="I40" s="9"/>
      <c r="J40" s="9"/>
      <c r="K40" s="9"/>
    </row>
    <row r="41" spans="1:11" ht="24" customHeight="1" x14ac:dyDescent="0.2">
      <c r="A41" s="11">
        <v>2</v>
      </c>
      <c r="B41" s="59" t="s">
        <v>47</v>
      </c>
      <c r="C41" s="59"/>
      <c r="D41" s="59"/>
      <c r="E41" s="59"/>
      <c r="F41" s="59"/>
      <c r="G41" s="59"/>
      <c r="H41" s="59"/>
      <c r="I41" s="9"/>
      <c r="J41" s="9"/>
      <c r="K41" s="9"/>
    </row>
    <row r="42" spans="1:11" ht="36.75" customHeight="1" x14ac:dyDescent="0.2">
      <c r="A42" s="11">
        <v>3</v>
      </c>
      <c r="B42" s="86" t="s">
        <v>48</v>
      </c>
      <c r="C42" s="112"/>
      <c r="D42" s="112"/>
      <c r="E42" s="112"/>
      <c r="F42" s="112"/>
      <c r="G42" s="112"/>
      <c r="H42" s="87"/>
      <c r="I42" s="9"/>
      <c r="J42" s="9"/>
      <c r="K42" s="9"/>
    </row>
    <row r="43" spans="1:11" ht="21.75" customHeight="1" x14ac:dyDescent="0.2">
      <c r="A43" s="11">
        <v>4</v>
      </c>
      <c r="B43" s="59" t="s">
        <v>49</v>
      </c>
      <c r="C43" s="59"/>
      <c r="D43" s="59"/>
      <c r="E43" s="59"/>
      <c r="F43" s="59"/>
      <c r="G43" s="59"/>
      <c r="H43" s="59"/>
      <c r="I43" s="9"/>
      <c r="J43" s="9"/>
      <c r="K43" s="9"/>
    </row>
    <row r="44" spans="1:11" ht="13.5" customHeight="1" x14ac:dyDescent="0.2">
      <c r="A44" s="12"/>
      <c r="B44" s="3"/>
      <c r="C44" s="3"/>
      <c r="D44" s="3"/>
      <c r="E44" s="3"/>
      <c r="F44" s="3"/>
      <c r="G44" s="3"/>
      <c r="H44" s="3"/>
      <c r="I44" s="9"/>
      <c r="J44" s="9"/>
      <c r="K44" s="9"/>
    </row>
    <row r="45" spans="1:11" ht="19.5" customHeight="1" x14ac:dyDescent="0.2">
      <c r="A45" s="102" t="s">
        <v>50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</row>
    <row r="46" spans="1:11" ht="6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21" customHeight="1" x14ac:dyDescent="0.2">
      <c r="A47" s="102" t="s">
        <v>51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1" ht="10.5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6" ht="20.25" customHeight="1" x14ac:dyDescent="0.2">
      <c r="A49" s="8" t="s">
        <v>44</v>
      </c>
      <c r="B49" s="103" t="s">
        <v>52</v>
      </c>
      <c r="C49" s="103"/>
      <c r="D49" s="103"/>
      <c r="E49" s="103"/>
      <c r="F49" s="103"/>
      <c r="G49" s="103"/>
      <c r="H49" s="103"/>
      <c r="I49" s="9"/>
      <c r="J49" s="9"/>
      <c r="K49" s="9"/>
    </row>
    <row r="50" spans="1:16" ht="48.75" customHeight="1" x14ac:dyDescent="0.2">
      <c r="A50" s="13">
        <v>1</v>
      </c>
      <c r="B50" s="86" t="s">
        <v>53</v>
      </c>
      <c r="C50" s="112"/>
      <c r="D50" s="112"/>
      <c r="E50" s="112"/>
      <c r="F50" s="112"/>
      <c r="G50" s="112"/>
      <c r="H50" s="87"/>
      <c r="I50" s="9"/>
      <c r="J50" s="9"/>
      <c r="K50" s="9"/>
    </row>
    <row r="51" spans="1:16" ht="35.25" customHeight="1" x14ac:dyDescent="0.2">
      <c r="A51" s="14">
        <v>2</v>
      </c>
      <c r="B51" s="86" t="s">
        <v>54</v>
      </c>
      <c r="C51" s="112"/>
      <c r="D51" s="112"/>
      <c r="E51" s="112"/>
      <c r="F51" s="112"/>
      <c r="G51" s="112"/>
      <c r="H51" s="87"/>
      <c r="I51" s="9"/>
      <c r="J51" s="9"/>
      <c r="K51" s="9"/>
    </row>
    <row r="52" spans="1:16" ht="15.75" x14ac:dyDescent="0.2">
      <c r="A52" s="102" t="s">
        <v>55</v>
      </c>
      <c r="B52" s="102"/>
      <c r="C52" s="102"/>
      <c r="D52" s="102"/>
      <c r="E52" s="102"/>
      <c r="F52" s="102"/>
      <c r="G52" s="102"/>
      <c r="H52" s="102"/>
      <c r="I52" s="9"/>
      <c r="J52" s="9"/>
      <c r="K52" s="9"/>
    </row>
    <row r="53" spans="1:16" s="15" customFormat="1" ht="16.5" customHeight="1" x14ac:dyDescent="0.2">
      <c r="A53" s="113" t="s">
        <v>56</v>
      </c>
      <c r="B53" s="113"/>
      <c r="C53" s="113"/>
      <c r="D53" s="113"/>
      <c r="E53" s="113"/>
      <c r="F53" s="113"/>
      <c r="G53" s="113"/>
      <c r="H53" s="113"/>
      <c r="I53" s="113"/>
      <c r="J53" s="4"/>
      <c r="K53" s="4"/>
    </row>
    <row r="54" spans="1:16" ht="15.75" x14ac:dyDescent="0.2">
      <c r="A54" s="16" t="s">
        <v>44</v>
      </c>
      <c r="B54" s="103" t="s">
        <v>57</v>
      </c>
      <c r="C54" s="103"/>
      <c r="D54" s="103" t="s">
        <v>58</v>
      </c>
      <c r="E54" s="103"/>
      <c r="F54" s="103" t="s">
        <v>59</v>
      </c>
      <c r="G54" s="103"/>
      <c r="H54" s="103" t="s">
        <v>60</v>
      </c>
      <c r="I54" s="103"/>
      <c r="J54" s="17"/>
      <c r="K54" s="18"/>
    </row>
    <row r="55" spans="1:16" ht="24" customHeight="1" x14ac:dyDescent="0.2">
      <c r="A55" s="19">
        <v>1</v>
      </c>
      <c r="B55" s="104">
        <v>2</v>
      </c>
      <c r="C55" s="104"/>
      <c r="D55" s="104">
        <v>3</v>
      </c>
      <c r="E55" s="104"/>
      <c r="F55" s="104">
        <v>4</v>
      </c>
      <c r="G55" s="104"/>
      <c r="H55" s="104">
        <v>6</v>
      </c>
      <c r="I55" s="104"/>
      <c r="J55" s="20"/>
      <c r="K55" s="9"/>
    </row>
    <row r="56" spans="1:16" ht="32.25" customHeight="1" x14ac:dyDescent="0.2">
      <c r="A56" s="21">
        <v>1</v>
      </c>
      <c r="B56" s="59" t="s">
        <v>61</v>
      </c>
      <c r="C56" s="59"/>
      <c r="D56" s="115">
        <f>147913090-250000-550+(4768251+580685+6629.87)+930229+98204.81+(4454090+1067101)</f>
        <v>159567730.68000001</v>
      </c>
      <c r="E56" s="115"/>
      <c r="F56" s="116">
        <f>28744680-25934.2-50000</f>
        <v>28668745.800000001</v>
      </c>
      <c r="G56" s="116"/>
      <c r="H56" s="116">
        <f t="shared" ref="H56:H61" si="0">D56+F56</f>
        <v>188236476.48000002</v>
      </c>
      <c r="I56" s="116"/>
      <c r="J56" s="22"/>
      <c r="K56" s="9"/>
      <c r="N56" s="23"/>
    </row>
    <row r="57" spans="1:16" ht="27" customHeight="1" x14ac:dyDescent="0.2">
      <c r="A57" s="21">
        <v>2</v>
      </c>
      <c r="B57" s="59" t="s">
        <v>62</v>
      </c>
      <c r="C57" s="59"/>
      <c r="D57" s="115">
        <v>5254600</v>
      </c>
      <c r="E57" s="115"/>
      <c r="F57" s="116">
        <v>1465320</v>
      </c>
      <c r="G57" s="116"/>
      <c r="H57" s="116">
        <f t="shared" si="0"/>
        <v>6719920</v>
      </c>
      <c r="I57" s="116"/>
      <c r="J57" s="22"/>
      <c r="K57" s="9"/>
    </row>
    <row r="58" spans="1:16" ht="37.5" customHeight="1" x14ac:dyDescent="0.2">
      <c r="A58" s="21">
        <v>3</v>
      </c>
      <c r="B58" s="59" t="s">
        <v>63</v>
      </c>
      <c r="C58" s="59"/>
      <c r="D58" s="115">
        <v>250000</v>
      </c>
      <c r="E58" s="115"/>
      <c r="F58" s="116">
        <v>0</v>
      </c>
      <c r="G58" s="116"/>
      <c r="H58" s="116">
        <f t="shared" si="0"/>
        <v>250000</v>
      </c>
      <c r="I58" s="116"/>
      <c r="J58" s="22"/>
      <c r="K58" s="9"/>
    </row>
    <row r="59" spans="1:16" ht="24" customHeight="1" x14ac:dyDescent="0.2">
      <c r="A59" s="21">
        <v>4</v>
      </c>
      <c r="B59" s="59" t="s">
        <v>64</v>
      </c>
      <c r="C59" s="59"/>
      <c r="D59" s="115">
        <v>0</v>
      </c>
      <c r="E59" s="115"/>
      <c r="F59" s="116">
        <f>101468.23+4867899</f>
        <v>4969367.2300000004</v>
      </c>
      <c r="G59" s="116"/>
      <c r="H59" s="116">
        <f t="shared" si="0"/>
        <v>4969367.2300000004</v>
      </c>
      <c r="I59" s="116"/>
      <c r="J59" s="22"/>
      <c r="K59" s="9"/>
    </row>
    <row r="60" spans="1:16" ht="36" customHeight="1" x14ac:dyDescent="0.2">
      <c r="A60" s="21">
        <v>5</v>
      </c>
      <c r="B60" s="86" t="s">
        <v>65</v>
      </c>
      <c r="C60" s="87"/>
      <c r="D60" s="115">
        <v>0</v>
      </c>
      <c r="E60" s="115"/>
      <c r="F60" s="116">
        <f>980000+349000+9950316</f>
        <v>11279316</v>
      </c>
      <c r="G60" s="116"/>
      <c r="H60" s="116">
        <f t="shared" si="0"/>
        <v>11279316</v>
      </c>
      <c r="I60" s="116"/>
      <c r="J60" s="22"/>
      <c r="K60" s="9"/>
    </row>
    <row r="61" spans="1:16" ht="36" customHeight="1" x14ac:dyDescent="0.2">
      <c r="A61" s="24">
        <v>6</v>
      </c>
      <c r="B61" s="114" t="s">
        <v>66</v>
      </c>
      <c r="C61" s="114"/>
      <c r="D61" s="115">
        <v>550</v>
      </c>
      <c r="E61" s="115"/>
      <c r="F61" s="116">
        <v>25934.2</v>
      </c>
      <c r="G61" s="116"/>
      <c r="H61" s="116">
        <f t="shared" si="0"/>
        <v>26484.2</v>
      </c>
      <c r="I61" s="116"/>
      <c r="J61" s="22"/>
      <c r="K61" s="9"/>
    </row>
    <row r="62" spans="1:16" ht="15.75" x14ac:dyDescent="0.2">
      <c r="A62" s="73" t="s">
        <v>67</v>
      </c>
      <c r="B62" s="73"/>
      <c r="C62" s="73"/>
      <c r="D62" s="116">
        <f>SUM(D56:D61)</f>
        <v>165072880.68000001</v>
      </c>
      <c r="E62" s="116"/>
      <c r="F62" s="116">
        <f>SUM(F56:F61)</f>
        <v>46408683.230000004</v>
      </c>
      <c r="G62" s="116"/>
      <c r="H62" s="116">
        <f>SUM(H56:H61)</f>
        <v>211481563.91</v>
      </c>
      <c r="I62" s="116"/>
      <c r="J62" s="9"/>
      <c r="K62" s="9"/>
      <c r="N62" s="48"/>
      <c r="O62" s="48"/>
      <c r="P62" s="48"/>
    </row>
    <row r="63" spans="1:16" ht="15.75" customHeight="1" x14ac:dyDescent="0.2">
      <c r="A63" s="9"/>
      <c r="B63" s="3"/>
      <c r="C63" s="9"/>
      <c r="D63" s="25"/>
      <c r="E63" s="25"/>
      <c r="F63" s="25"/>
      <c r="G63" s="25"/>
      <c r="H63" s="25"/>
      <c r="I63" s="25"/>
      <c r="J63" s="9"/>
      <c r="K63" s="9"/>
      <c r="N63" s="48"/>
      <c r="O63" s="48"/>
      <c r="P63" s="48"/>
    </row>
    <row r="64" spans="1:16" ht="16.5" customHeight="1" x14ac:dyDescent="0.2">
      <c r="A64" s="102" t="s">
        <v>68</v>
      </c>
      <c r="B64" s="102"/>
      <c r="C64" s="102"/>
      <c r="D64" s="102"/>
      <c r="E64" s="102"/>
      <c r="F64" s="102"/>
      <c r="G64" s="102"/>
      <c r="H64" s="102"/>
      <c r="I64" s="9"/>
      <c r="J64" s="9"/>
      <c r="K64" s="9"/>
      <c r="N64" s="48"/>
      <c r="O64" s="48"/>
      <c r="P64" s="48"/>
    </row>
    <row r="65" spans="1:16" ht="16.5" customHeight="1" x14ac:dyDescent="0.2">
      <c r="A65" s="113" t="s">
        <v>56</v>
      </c>
      <c r="B65" s="113"/>
      <c r="C65" s="113"/>
      <c r="D65" s="113"/>
      <c r="E65" s="113"/>
      <c r="F65" s="113"/>
      <c r="G65" s="113"/>
      <c r="H65" s="113"/>
      <c r="I65" s="113"/>
      <c r="J65" s="4"/>
      <c r="K65" s="4"/>
      <c r="N65" s="48"/>
      <c r="O65" s="48"/>
      <c r="P65" s="48"/>
    </row>
    <row r="66" spans="1:16" ht="16.5" customHeight="1" x14ac:dyDescent="0.2">
      <c r="A66" s="103" t="s">
        <v>69</v>
      </c>
      <c r="B66" s="103"/>
      <c r="C66" s="103"/>
      <c r="D66" s="103" t="s">
        <v>58</v>
      </c>
      <c r="E66" s="103"/>
      <c r="F66" s="103" t="s">
        <v>59</v>
      </c>
      <c r="G66" s="103"/>
      <c r="H66" s="103" t="s">
        <v>60</v>
      </c>
      <c r="I66" s="103"/>
      <c r="J66" s="9"/>
      <c r="K66" s="9"/>
    </row>
    <row r="67" spans="1:16" ht="23.25" customHeight="1" x14ac:dyDescent="0.2">
      <c r="A67" s="104">
        <v>1</v>
      </c>
      <c r="B67" s="104"/>
      <c r="C67" s="104"/>
      <c r="D67" s="104">
        <v>2</v>
      </c>
      <c r="E67" s="104"/>
      <c r="F67" s="104">
        <v>3</v>
      </c>
      <c r="G67" s="104"/>
      <c r="H67" s="104">
        <v>4</v>
      </c>
      <c r="I67" s="104"/>
      <c r="J67" s="9"/>
      <c r="K67" s="9"/>
    </row>
    <row r="68" spans="1:16" ht="36.75" customHeight="1" x14ac:dyDescent="0.2">
      <c r="A68" s="86" t="s">
        <v>70</v>
      </c>
      <c r="B68" s="112"/>
      <c r="C68" s="87"/>
      <c r="D68" s="108">
        <f>D62-D69</f>
        <v>164822880.68000001</v>
      </c>
      <c r="E68" s="108"/>
      <c r="F68" s="108">
        <f>F62</f>
        <v>46408683.230000004</v>
      </c>
      <c r="G68" s="108"/>
      <c r="H68" s="108">
        <f>D68+F68</f>
        <v>211231563.91000003</v>
      </c>
      <c r="I68" s="108"/>
      <c r="J68" s="9"/>
      <c r="K68" s="9"/>
      <c r="O68" s="23"/>
    </row>
    <row r="69" spans="1:16" ht="70.5" customHeight="1" x14ac:dyDescent="0.2">
      <c r="A69" s="105" t="s">
        <v>71</v>
      </c>
      <c r="B69" s="106"/>
      <c r="C69" s="107"/>
      <c r="D69" s="108">
        <v>250000</v>
      </c>
      <c r="E69" s="108"/>
      <c r="F69" s="108">
        <f>F63</f>
        <v>0</v>
      </c>
      <c r="G69" s="108"/>
      <c r="H69" s="108">
        <f>D69+F69</f>
        <v>250000</v>
      </c>
      <c r="I69" s="108"/>
      <c r="J69" s="9"/>
      <c r="K69" s="9"/>
      <c r="O69" s="23"/>
    </row>
    <row r="70" spans="1:16" ht="15.75" x14ac:dyDescent="0.2">
      <c r="A70" s="109" t="s">
        <v>67</v>
      </c>
      <c r="B70" s="110"/>
      <c r="C70" s="110"/>
      <c r="D70" s="111">
        <f>D68+D69</f>
        <v>165072880.68000001</v>
      </c>
      <c r="E70" s="111"/>
      <c r="F70" s="111">
        <f t="shared" ref="F70" si="1">F68+F69</f>
        <v>46408683.230000004</v>
      </c>
      <c r="G70" s="111"/>
      <c r="H70" s="111">
        <f>H68+H69</f>
        <v>211481563.91000003</v>
      </c>
      <c r="I70" s="111"/>
      <c r="J70" s="9"/>
      <c r="K70" s="9"/>
    </row>
    <row r="71" spans="1:16" ht="10.5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6" ht="22.5" customHeight="1" x14ac:dyDescent="0.2">
      <c r="A72" s="102" t="s">
        <v>72</v>
      </c>
      <c r="B72" s="102"/>
      <c r="C72" s="102"/>
      <c r="D72" s="102"/>
      <c r="E72" s="102"/>
      <c r="F72" s="102"/>
      <c r="G72" s="102"/>
      <c r="H72" s="102"/>
      <c r="I72" s="9"/>
      <c r="J72" s="9"/>
      <c r="K72" s="9"/>
    </row>
    <row r="73" spans="1:16" s="15" customFormat="1" ht="29.25" customHeight="1" x14ac:dyDescent="0.2">
      <c r="A73" s="16" t="s">
        <v>44</v>
      </c>
      <c r="B73" s="16" t="s">
        <v>73</v>
      </c>
      <c r="C73" s="16" t="s">
        <v>74</v>
      </c>
      <c r="D73" s="103" t="s">
        <v>75</v>
      </c>
      <c r="E73" s="103"/>
      <c r="F73" s="103" t="s">
        <v>58</v>
      </c>
      <c r="G73" s="103"/>
      <c r="H73" s="103" t="s">
        <v>59</v>
      </c>
      <c r="I73" s="103"/>
      <c r="J73" s="103" t="s">
        <v>60</v>
      </c>
      <c r="K73" s="103"/>
    </row>
    <row r="74" spans="1:16" ht="21.95" customHeight="1" x14ac:dyDescent="0.2">
      <c r="A74" s="19">
        <v>1</v>
      </c>
      <c r="B74" s="19">
        <v>2</v>
      </c>
      <c r="C74" s="19">
        <v>3</v>
      </c>
      <c r="D74" s="104">
        <v>4</v>
      </c>
      <c r="E74" s="104"/>
      <c r="F74" s="104">
        <v>5</v>
      </c>
      <c r="G74" s="104"/>
      <c r="H74" s="104">
        <v>6</v>
      </c>
      <c r="I74" s="104"/>
      <c r="J74" s="104">
        <v>7</v>
      </c>
      <c r="K74" s="68"/>
    </row>
    <row r="75" spans="1:16" ht="19.5" customHeight="1" x14ac:dyDescent="0.2">
      <c r="A75" s="21">
        <v>1</v>
      </c>
      <c r="B75" s="26" t="s">
        <v>76</v>
      </c>
      <c r="C75" s="27"/>
      <c r="D75" s="68"/>
      <c r="E75" s="68"/>
      <c r="F75" s="68"/>
      <c r="G75" s="68"/>
      <c r="H75" s="68"/>
      <c r="I75" s="68"/>
      <c r="J75" s="68"/>
      <c r="K75" s="68"/>
    </row>
    <row r="76" spans="1:16" ht="23.25" customHeight="1" x14ac:dyDescent="0.2">
      <c r="A76" s="28"/>
      <c r="B76" s="29" t="s">
        <v>77</v>
      </c>
      <c r="C76" s="29" t="s">
        <v>78</v>
      </c>
      <c r="D76" s="59" t="s">
        <v>79</v>
      </c>
      <c r="E76" s="59"/>
      <c r="F76" s="67">
        <v>6</v>
      </c>
      <c r="G76" s="67"/>
      <c r="H76" s="68"/>
      <c r="I76" s="68"/>
      <c r="J76" s="67">
        <f t="shared" ref="J76:J81" si="2">F76+H76</f>
        <v>6</v>
      </c>
      <c r="K76" s="67"/>
    </row>
    <row r="77" spans="1:16" ht="36" customHeight="1" x14ac:dyDescent="0.2">
      <c r="A77" s="28"/>
      <c r="B77" s="30" t="s">
        <v>80</v>
      </c>
      <c r="C77" s="29" t="s">
        <v>78</v>
      </c>
      <c r="D77" s="59" t="s">
        <v>81</v>
      </c>
      <c r="E77" s="59"/>
      <c r="F77" s="101">
        <v>620.61</v>
      </c>
      <c r="G77" s="101"/>
      <c r="H77" s="101">
        <v>57.41</v>
      </c>
      <c r="I77" s="101"/>
      <c r="J77" s="101">
        <f t="shared" si="2"/>
        <v>678.02</v>
      </c>
      <c r="K77" s="101"/>
      <c r="N77" s="31"/>
    </row>
    <row r="78" spans="1:16" ht="28.5" customHeight="1" x14ac:dyDescent="0.2">
      <c r="A78" s="28"/>
      <c r="B78" s="30" t="s">
        <v>82</v>
      </c>
      <c r="C78" s="29" t="s">
        <v>78</v>
      </c>
      <c r="D78" s="59" t="s">
        <v>81</v>
      </c>
      <c r="E78" s="59"/>
      <c r="F78" s="101">
        <v>388.11</v>
      </c>
      <c r="G78" s="101"/>
      <c r="H78" s="101">
        <v>39.409999999999997</v>
      </c>
      <c r="I78" s="101"/>
      <c r="J78" s="101">
        <f t="shared" si="2"/>
        <v>427.52</v>
      </c>
      <c r="K78" s="101"/>
    </row>
    <row r="79" spans="1:16" ht="20.25" customHeight="1" x14ac:dyDescent="0.2">
      <c r="A79" s="28"/>
      <c r="B79" s="30" t="s">
        <v>83</v>
      </c>
      <c r="C79" s="29" t="s">
        <v>78</v>
      </c>
      <c r="D79" s="59" t="s">
        <v>81</v>
      </c>
      <c r="E79" s="59"/>
      <c r="F79" s="101">
        <v>96.5</v>
      </c>
      <c r="G79" s="101"/>
      <c r="H79" s="101">
        <v>4</v>
      </c>
      <c r="I79" s="101"/>
      <c r="J79" s="101">
        <f t="shared" si="2"/>
        <v>100.5</v>
      </c>
      <c r="K79" s="101"/>
    </row>
    <row r="80" spans="1:16" ht="23.25" customHeight="1" x14ac:dyDescent="0.2">
      <c r="A80" s="28"/>
      <c r="B80" s="30" t="s">
        <v>84</v>
      </c>
      <c r="C80" s="29" t="s">
        <v>78</v>
      </c>
      <c r="D80" s="59" t="s">
        <v>81</v>
      </c>
      <c r="E80" s="59"/>
      <c r="F80" s="101">
        <v>136</v>
      </c>
      <c r="G80" s="101"/>
      <c r="H80" s="101">
        <v>14</v>
      </c>
      <c r="I80" s="101"/>
      <c r="J80" s="101">
        <f t="shared" si="2"/>
        <v>150</v>
      </c>
      <c r="K80" s="101"/>
    </row>
    <row r="81" spans="1:11" ht="53.25" customHeight="1" x14ac:dyDescent="0.2">
      <c r="A81" s="28"/>
      <c r="B81" s="32" t="s">
        <v>85</v>
      </c>
      <c r="C81" s="29" t="s">
        <v>86</v>
      </c>
      <c r="D81" s="59" t="s">
        <v>87</v>
      </c>
      <c r="E81" s="59"/>
      <c r="F81" s="100">
        <v>250000</v>
      </c>
      <c r="G81" s="100"/>
      <c r="H81" s="100"/>
      <c r="I81" s="100"/>
      <c r="J81" s="100">
        <f t="shared" si="2"/>
        <v>250000</v>
      </c>
      <c r="K81" s="100"/>
    </row>
    <row r="82" spans="1:11" s="34" customFormat="1" ht="41.25" customHeight="1" x14ac:dyDescent="0.2">
      <c r="A82" s="33"/>
      <c r="B82" s="29" t="s">
        <v>88</v>
      </c>
      <c r="C82" s="29" t="s">
        <v>86</v>
      </c>
      <c r="D82" s="59" t="s">
        <v>89</v>
      </c>
      <c r="E82" s="59"/>
      <c r="F82" s="100">
        <f>D61</f>
        <v>550</v>
      </c>
      <c r="G82" s="100"/>
      <c r="H82" s="100">
        <f>F61</f>
        <v>25934.2</v>
      </c>
      <c r="I82" s="100"/>
      <c r="J82" s="100">
        <f>F82+H82</f>
        <v>26484.2</v>
      </c>
      <c r="K82" s="100"/>
    </row>
    <row r="83" spans="1:11" ht="21.75" customHeight="1" x14ac:dyDescent="0.2">
      <c r="A83" s="28">
        <v>2</v>
      </c>
      <c r="B83" s="26" t="s">
        <v>90</v>
      </c>
      <c r="C83" s="29"/>
      <c r="D83" s="59"/>
      <c r="E83" s="59"/>
      <c r="F83" s="77"/>
      <c r="G83" s="77"/>
      <c r="H83" s="73"/>
      <c r="I83" s="73"/>
      <c r="J83" s="71"/>
      <c r="K83" s="72"/>
    </row>
    <row r="84" spans="1:11" ht="20.25" customHeight="1" x14ac:dyDescent="0.2">
      <c r="A84" s="28"/>
      <c r="B84" s="29" t="s">
        <v>91</v>
      </c>
      <c r="C84" s="29" t="s">
        <v>92</v>
      </c>
      <c r="D84" s="59" t="s">
        <v>79</v>
      </c>
      <c r="E84" s="59"/>
      <c r="F84" s="99">
        <f>2862-377</f>
        <v>2485</v>
      </c>
      <c r="G84" s="99"/>
      <c r="H84" s="98"/>
      <c r="I84" s="98"/>
      <c r="J84" s="75">
        <f t="shared" ref="J84:J89" si="3">F84+H84</f>
        <v>2485</v>
      </c>
      <c r="K84" s="76"/>
    </row>
    <row r="85" spans="1:11" ht="36" customHeight="1" x14ac:dyDescent="0.2">
      <c r="A85" s="28"/>
      <c r="B85" s="29" t="s">
        <v>93</v>
      </c>
      <c r="C85" s="29" t="s">
        <v>92</v>
      </c>
      <c r="D85" s="59" t="s">
        <v>94</v>
      </c>
      <c r="E85" s="59"/>
      <c r="F85" s="98"/>
      <c r="G85" s="98"/>
      <c r="H85" s="99">
        <v>377</v>
      </c>
      <c r="I85" s="99"/>
      <c r="J85" s="75">
        <f t="shared" si="3"/>
        <v>377</v>
      </c>
      <c r="K85" s="76"/>
    </row>
    <row r="86" spans="1:11" ht="24" customHeight="1" x14ac:dyDescent="0.2">
      <c r="A86" s="28"/>
      <c r="B86" s="29" t="s">
        <v>95</v>
      </c>
      <c r="C86" s="29" t="s">
        <v>92</v>
      </c>
      <c r="D86" s="59" t="s">
        <v>94</v>
      </c>
      <c r="E86" s="59"/>
      <c r="F86" s="99">
        <v>1067</v>
      </c>
      <c r="G86" s="99"/>
      <c r="H86" s="98"/>
      <c r="I86" s="98"/>
      <c r="J86" s="75">
        <f t="shared" si="3"/>
        <v>1067</v>
      </c>
      <c r="K86" s="76"/>
    </row>
    <row r="87" spans="1:11" ht="27" customHeight="1" x14ac:dyDescent="0.2">
      <c r="A87" s="28"/>
      <c r="B87" s="29" t="s">
        <v>96</v>
      </c>
      <c r="C87" s="29" t="s">
        <v>92</v>
      </c>
      <c r="D87" s="59" t="s">
        <v>94</v>
      </c>
      <c r="E87" s="59"/>
      <c r="F87" s="98">
        <v>1958</v>
      </c>
      <c r="G87" s="98"/>
      <c r="H87" s="99">
        <v>377</v>
      </c>
      <c r="I87" s="99"/>
      <c r="J87" s="75">
        <f t="shared" si="3"/>
        <v>2335</v>
      </c>
      <c r="K87" s="76"/>
    </row>
    <row r="88" spans="1:11" ht="54" customHeight="1" x14ac:dyDescent="0.2">
      <c r="A88" s="28"/>
      <c r="B88" s="29" t="s">
        <v>97</v>
      </c>
      <c r="C88" s="29" t="s">
        <v>92</v>
      </c>
      <c r="D88" s="59" t="s">
        <v>94</v>
      </c>
      <c r="E88" s="59"/>
      <c r="F88" s="88">
        <v>68</v>
      </c>
      <c r="G88" s="89"/>
      <c r="H88" s="75"/>
      <c r="I88" s="76"/>
      <c r="J88" s="75">
        <f t="shared" si="3"/>
        <v>68</v>
      </c>
      <c r="K88" s="76"/>
    </row>
    <row r="89" spans="1:11" ht="79.5" customHeight="1" x14ac:dyDescent="0.2">
      <c r="A89" s="28"/>
      <c r="B89" s="29" t="s">
        <v>98</v>
      </c>
      <c r="C89" s="29" t="s">
        <v>92</v>
      </c>
      <c r="D89" s="59" t="s">
        <v>94</v>
      </c>
      <c r="E89" s="59"/>
      <c r="F89" s="88">
        <v>27</v>
      </c>
      <c r="G89" s="89"/>
      <c r="H89" s="75"/>
      <c r="I89" s="76"/>
      <c r="J89" s="75">
        <f t="shared" si="3"/>
        <v>27</v>
      </c>
      <c r="K89" s="76"/>
    </row>
    <row r="90" spans="1:11" ht="74.25" customHeight="1" x14ac:dyDescent="0.2">
      <c r="A90" s="28"/>
      <c r="B90" s="35" t="s">
        <v>99</v>
      </c>
      <c r="C90" s="29" t="s">
        <v>78</v>
      </c>
      <c r="D90" s="94" t="s">
        <v>100</v>
      </c>
      <c r="E90" s="95"/>
      <c r="F90" s="96"/>
      <c r="G90" s="97"/>
      <c r="H90" s="92">
        <v>4</v>
      </c>
      <c r="I90" s="93"/>
      <c r="J90" s="92">
        <f>F90+H90</f>
        <v>4</v>
      </c>
      <c r="K90" s="93"/>
    </row>
    <row r="91" spans="1:11" ht="84" customHeight="1" x14ac:dyDescent="0.2">
      <c r="A91" s="28"/>
      <c r="B91" s="29" t="s">
        <v>101</v>
      </c>
      <c r="C91" s="29" t="s">
        <v>78</v>
      </c>
      <c r="D91" s="86" t="s">
        <v>102</v>
      </c>
      <c r="E91" s="87"/>
      <c r="F91" s="90">
        <v>1</v>
      </c>
      <c r="G91" s="91"/>
      <c r="H91" s="92"/>
      <c r="I91" s="93"/>
      <c r="J91" s="92">
        <f t="shared" ref="J91:J94" si="4">F91+H91</f>
        <v>1</v>
      </c>
      <c r="K91" s="93"/>
    </row>
    <row r="92" spans="1:11" ht="66.75" customHeight="1" x14ac:dyDescent="0.2">
      <c r="A92" s="28"/>
      <c r="B92" s="29" t="s">
        <v>103</v>
      </c>
      <c r="C92" s="29" t="s">
        <v>104</v>
      </c>
      <c r="D92" s="86" t="s">
        <v>105</v>
      </c>
      <c r="E92" s="87"/>
      <c r="F92" s="88">
        <v>4008</v>
      </c>
      <c r="G92" s="89"/>
      <c r="H92" s="75"/>
      <c r="I92" s="76"/>
      <c r="J92" s="75">
        <f t="shared" si="4"/>
        <v>4008</v>
      </c>
      <c r="K92" s="76"/>
    </row>
    <row r="93" spans="1:11" ht="73.5" customHeight="1" x14ac:dyDescent="0.2">
      <c r="A93" s="28"/>
      <c r="B93" s="29" t="s">
        <v>106</v>
      </c>
      <c r="C93" s="29" t="s">
        <v>78</v>
      </c>
      <c r="D93" s="86" t="s">
        <v>107</v>
      </c>
      <c r="E93" s="87"/>
      <c r="F93" s="88">
        <v>6</v>
      </c>
      <c r="G93" s="89"/>
      <c r="H93" s="75"/>
      <c r="I93" s="76"/>
      <c r="J93" s="75">
        <f t="shared" si="4"/>
        <v>6</v>
      </c>
      <c r="K93" s="76"/>
    </row>
    <row r="94" spans="1:11" ht="60.75" customHeight="1" x14ac:dyDescent="0.2">
      <c r="A94" s="28"/>
      <c r="B94" s="29" t="s">
        <v>108</v>
      </c>
      <c r="C94" s="29" t="s">
        <v>78</v>
      </c>
      <c r="D94" s="86" t="s">
        <v>109</v>
      </c>
      <c r="E94" s="87"/>
      <c r="F94" s="88">
        <v>6</v>
      </c>
      <c r="G94" s="89"/>
      <c r="H94" s="75"/>
      <c r="I94" s="76"/>
      <c r="J94" s="75">
        <f t="shared" si="4"/>
        <v>6</v>
      </c>
      <c r="K94" s="76"/>
    </row>
    <row r="95" spans="1:11" ht="19.5" customHeight="1" x14ac:dyDescent="0.2">
      <c r="A95" s="28">
        <v>3</v>
      </c>
      <c r="B95" s="26" t="s">
        <v>110</v>
      </c>
      <c r="C95" s="29"/>
      <c r="D95" s="59"/>
      <c r="E95" s="82"/>
      <c r="F95" s="83"/>
      <c r="G95" s="83"/>
      <c r="H95" s="67"/>
      <c r="I95" s="67"/>
      <c r="J95" s="84"/>
      <c r="K95" s="84"/>
    </row>
    <row r="96" spans="1:11" s="36" customFormat="1" ht="31.5" customHeight="1" x14ac:dyDescent="0.2">
      <c r="A96" s="28"/>
      <c r="B96" s="29" t="s">
        <v>111</v>
      </c>
      <c r="C96" s="29" t="s">
        <v>86</v>
      </c>
      <c r="D96" s="59" t="s">
        <v>105</v>
      </c>
      <c r="E96" s="59"/>
      <c r="F96" s="84">
        <f>D68/(F84+H85)</f>
        <v>57590.105059399022</v>
      </c>
      <c r="G96" s="84"/>
      <c r="H96" s="85">
        <f>(15332350/377)+((31590468.23+9950316+4867899-15332350)/(J84+J85))</f>
        <v>51527.62098781806</v>
      </c>
      <c r="I96" s="85"/>
      <c r="J96" s="84">
        <f>(F96+H96)/2</f>
        <v>54558.863023608545</v>
      </c>
      <c r="K96" s="84"/>
    </row>
    <row r="97" spans="1:11" s="36" customFormat="1" ht="21" customHeight="1" x14ac:dyDescent="0.2">
      <c r="A97" s="28"/>
      <c r="B97" s="29" t="s">
        <v>112</v>
      </c>
      <c r="C97" s="29" t="s">
        <v>86</v>
      </c>
      <c r="D97" s="59" t="s">
        <v>105</v>
      </c>
      <c r="E97" s="59"/>
      <c r="F97" s="78">
        <v>1250</v>
      </c>
      <c r="G97" s="79"/>
      <c r="H97" s="78"/>
      <c r="I97" s="79"/>
      <c r="J97" s="78">
        <f>F97+H97</f>
        <v>1250</v>
      </c>
      <c r="K97" s="79"/>
    </row>
    <row r="98" spans="1:11" s="36" customFormat="1" ht="108.75" customHeight="1" x14ac:dyDescent="0.2">
      <c r="A98" s="28"/>
      <c r="B98" s="29" t="s">
        <v>113</v>
      </c>
      <c r="C98" s="29" t="s">
        <v>86</v>
      </c>
      <c r="D98" s="59" t="s">
        <v>105</v>
      </c>
      <c r="E98" s="59"/>
      <c r="F98" s="78">
        <v>4249.5</v>
      </c>
      <c r="G98" s="79"/>
      <c r="H98" s="80"/>
      <c r="I98" s="81"/>
      <c r="J98" s="80">
        <f>F98+H98</f>
        <v>4249.5</v>
      </c>
      <c r="K98" s="81"/>
    </row>
    <row r="99" spans="1:11" s="36" customFormat="1" ht="162.75" customHeight="1" x14ac:dyDescent="0.2">
      <c r="A99" s="28"/>
      <c r="B99" s="37" t="s">
        <v>114</v>
      </c>
      <c r="C99" s="29" t="s">
        <v>86</v>
      </c>
      <c r="D99" s="59" t="s">
        <v>105</v>
      </c>
      <c r="E99" s="59"/>
      <c r="F99" s="74">
        <v>4026</v>
      </c>
      <c r="G99" s="74"/>
      <c r="H99" s="74"/>
      <c r="I99" s="74"/>
      <c r="J99" s="74">
        <f>F99</f>
        <v>4026</v>
      </c>
      <c r="K99" s="74"/>
    </row>
    <row r="100" spans="1:11" s="36" customFormat="1" ht="35.450000000000003" customHeight="1" x14ac:dyDescent="0.2">
      <c r="A100" s="28"/>
      <c r="B100" s="29" t="s">
        <v>115</v>
      </c>
      <c r="C100" s="29" t="s">
        <v>92</v>
      </c>
      <c r="D100" s="59" t="s">
        <v>105</v>
      </c>
      <c r="E100" s="59"/>
      <c r="F100" s="73">
        <f>ROUND(F84/F78,0)</f>
        <v>6</v>
      </c>
      <c r="G100" s="73"/>
      <c r="H100" s="75">
        <f>ROUND(H87/H78,0)</f>
        <v>10</v>
      </c>
      <c r="I100" s="76"/>
      <c r="J100" s="77">
        <f>ROUND((J84+J85)/J78,0)</f>
        <v>7</v>
      </c>
      <c r="K100" s="77"/>
    </row>
    <row r="101" spans="1:11" s="36" customFormat="1" ht="64.5" customHeight="1" x14ac:dyDescent="0.2">
      <c r="A101" s="28"/>
      <c r="B101" s="38" t="s">
        <v>116</v>
      </c>
      <c r="C101" s="29" t="s">
        <v>86</v>
      </c>
      <c r="D101" s="59" t="s">
        <v>105</v>
      </c>
      <c r="E101" s="59"/>
      <c r="F101" s="73"/>
      <c r="G101" s="73"/>
      <c r="H101" s="71">
        <f>F59/H90</f>
        <v>1242341.8075000001</v>
      </c>
      <c r="I101" s="72"/>
      <c r="J101" s="71">
        <f>F101+H101</f>
        <v>1242341.8075000001</v>
      </c>
      <c r="K101" s="72"/>
    </row>
    <row r="102" spans="1:11" s="36" customFormat="1" ht="31.5" customHeight="1" x14ac:dyDescent="0.2">
      <c r="A102" s="28"/>
      <c r="B102" s="38" t="s">
        <v>117</v>
      </c>
      <c r="C102" s="29" t="s">
        <v>86</v>
      </c>
      <c r="D102" s="59" t="s">
        <v>105</v>
      </c>
      <c r="E102" s="59"/>
      <c r="F102" s="71">
        <f>D69/F91</f>
        <v>250000</v>
      </c>
      <c r="G102" s="72"/>
      <c r="H102" s="71"/>
      <c r="I102" s="72"/>
      <c r="J102" s="71">
        <f>F102+H102</f>
        <v>250000</v>
      </c>
      <c r="K102" s="72"/>
    </row>
    <row r="103" spans="1:11" s="36" customFormat="1" ht="69" customHeight="1" x14ac:dyDescent="0.2">
      <c r="A103" s="28"/>
      <c r="B103" s="38" t="s">
        <v>118</v>
      </c>
      <c r="C103" s="29" t="s">
        <v>86</v>
      </c>
      <c r="D103" s="59" t="s">
        <v>105</v>
      </c>
      <c r="E103" s="59"/>
      <c r="F103" s="71">
        <f>ROUND((3399000+670174.16+500000+930229+2103243+486096)/6,2)</f>
        <v>1348123.69</v>
      </c>
      <c r="G103" s="72"/>
      <c r="H103" s="71"/>
      <c r="I103" s="72"/>
      <c r="J103" s="71">
        <f>F103+H103</f>
        <v>1348123.69</v>
      </c>
      <c r="K103" s="72"/>
    </row>
    <row r="104" spans="1:11" s="36" customFormat="1" ht="65.25" customHeight="1" x14ac:dyDescent="0.2">
      <c r="A104" s="28"/>
      <c r="B104" s="38" t="s">
        <v>119</v>
      </c>
      <c r="C104" s="29" t="s">
        <v>86</v>
      </c>
      <c r="D104" s="59" t="s">
        <v>105</v>
      </c>
      <c r="E104" s="59"/>
      <c r="F104" s="71">
        <v>639777.32999999996</v>
      </c>
      <c r="G104" s="72"/>
      <c r="H104" s="71"/>
      <c r="I104" s="72"/>
      <c r="J104" s="71">
        <f>F104+H104</f>
        <v>639777.32999999996</v>
      </c>
      <c r="K104" s="72"/>
    </row>
    <row r="105" spans="1:11" s="36" customFormat="1" ht="18.75" customHeight="1" x14ac:dyDescent="0.2">
      <c r="A105" s="28">
        <v>4</v>
      </c>
      <c r="B105" s="26" t="s">
        <v>120</v>
      </c>
      <c r="C105" s="29"/>
      <c r="D105" s="59"/>
      <c r="E105" s="59"/>
      <c r="F105" s="67"/>
      <c r="G105" s="67"/>
      <c r="H105" s="68"/>
      <c r="I105" s="68"/>
      <c r="J105" s="67"/>
      <c r="K105" s="67"/>
    </row>
    <row r="106" spans="1:11" ht="44.25" customHeight="1" x14ac:dyDescent="0.2">
      <c r="A106" s="28"/>
      <c r="B106" s="29" t="s">
        <v>121</v>
      </c>
      <c r="C106" s="29" t="s">
        <v>122</v>
      </c>
      <c r="D106" s="59" t="s">
        <v>123</v>
      </c>
      <c r="E106" s="59"/>
      <c r="F106" s="69">
        <v>100</v>
      </c>
      <c r="G106" s="69"/>
      <c r="H106" s="70">
        <v>100</v>
      </c>
      <c r="I106" s="70"/>
      <c r="J106" s="69">
        <v>100</v>
      </c>
      <c r="K106" s="69"/>
    </row>
    <row r="107" spans="1:11" ht="33.75" customHeight="1" x14ac:dyDescent="0.2">
      <c r="A107" s="39"/>
      <c r="B107" s="35" t="s">
        <v>124</v>
      </c>
      <c r="C107" s="35" t="s">
        <v>122</v>
      </c>
      <c r="D107" s="66" t="s">
        <v>123</v>
      </c>
      <c r="E107" s="66"/>
      <c r="F107" s="62">
        <f>F87*100/F84</f>
        <v>78.792756539235413</v>
      </c>
      <c r="G107" s="62"/>
      <c r="H107" s="64">
        <v>100</v>
      </c>
      <c r="I107" s="64"/>
      <c r="J107" s="62">
        <f>J87*100/(J84+J85)</f>
        <v>81.586303284416488</v>
      </c>
      <c r="K107" s="62"/>
    </row>
    <row r="108" spans="1:11" ht="36.75" customHeight="1" x14ac:dyDescent="0.2">
      <c r="A108" s="28"/>
      <c r="B108" s="29" t="s">
        <v>125</v>
      </c>
      <c r="C108" s="29" t="s">
        <v>122</v>
      </c>
      <c r="D108" s="59" t="s">
        <v>105</v>
      </c>
      <c r="E108" s="59"/>
      <c r="F108" s="64">
        <v>85.2</v>
      </c>
      <c r="G108" s="64"/>
      <c r="H108" s="62">
        <v>85.2</v>
      </c>
      <c r="I108" s="62"/>
      <c r="J108" s="62">
        <v>85.2</v>
      </c>
      <c r="K108" s="62"/>
    </row>
    <row r="109" spans="1:11" ht="36.75" customHeight="1" x14ac:dyDescent="0.2">
      <c r="A109" s="33"/>
      <c r="B109" s="40" t="s">
        <v>126</v>
      </c>
      <c r="C109" s="29" t="s">
        <v>122</v>
      </c>
      <c r="D109" s="59" t="s">
        <v>123</v>
      </c>
      <c r="E109" s="59"/>
      <c r="F109" s="64">
        <v>100</v>
      </c>
      <c r="G109" s="64"/>
      <c r="H109" s="62">
        <v>100</v>
      </c>
      <c r="I109" s="62"/>
      <c r="J109" s="62">
        <v>100</v>
      </c>
      <c r="K109" s="62"/>
    </row>
    <row r="110" spans="1:11" ht="33.75" customHeight="1" x14ac:dyDescent="0.2">
      <c r="A110" s="27"/>
      <c r="B110" s="29" t="s">
        <v>127</v>
      </c>
      <c r="C110" s="29" t="s">
        <v>122</v>
      </c>
      <c r="D110" s="59" t="s">
        <v>105</v>
      </c>
      <c r="E110" s="59"/>
      <c r="F110" s="65"/>
      <c r="G110" s="65"/>
      <c r="H110" s="62">
        <v>104.3</v>
      </c>
      <c r="I110" s="62"/>
      <c r="J110" s="62">
        <f>H110</f>
        <v>104.3</v>
      </c>
      <c r="K110" s="62"/>
    </row>
    <row r="111" spans="1:11" ht="36.75" customHeight="1" x14ac:dyDescent="0.2">
      <c r="A111" s="27"/>
      <c r="B111" s="29" t="s">
        <v>128</v>
      </c>
      <c r="C111" s="29" t="s">
        <v>122</v>
      </c>
      <c r="D111" s="59" t="s">
        <v>105</v>
      </c>
      <c r="E111" s="59"/>
      <c r="F111" s="60">
        <v>91.7</v>
      </c>
      <c r="G111" s="61"/>
      <c r="H111" s="62"/>
      <c r="I111" s="62"/>
      <c r="J111" s="62">
        <f>F111</f>
        <v>91.7</v>
      </c>
      <c r="K111" s="62"/>
    </row>
    <row r="112" spans="1:11" ht="19.5" customHeight="1" x14ac:dyDescent="0.2">
      <c r="A112" s="27"/>
      <c r="B112" s="29" t="s">
        <v>129</v>
      </c>
      <c r="C112" s="29" t="s">
        <v>122</v>
      </c>
      <c r="D112" s="59" t="s">
        <v>105</v>
      </c>
      <c r="E112" s="59"/>
      <c r="F112" s="63"/>
      <c r="G112" s="63"/>
      <c r="H112" s="64">
        <v>102.2</v>
      </c>
      <c r="I112" s="64"/>
      <c r="J112" s="64">
        <f>H112</f>
        <v>102.2</v>
      </c>
      <c r="K112" s="64"/>
    </row>
    <row r="113" spans="1:11" ht="15.75" x14ac:dyDescent="0.2">
      <c r="A113" s="9"/>
      <c r="B113" s="3"/>
      <c r="C113" s="3"/>
      <c r="D113" s="3"/>
      <c r="E113" s="3"/>
      <c r="F113" s="5"/>
      <c r="G113" s="5"/>
      <c r="H113" s="41"/>
      <c r="I113" s="41"/>
      <c r="J113" s="41"/>
      <c r="K113" s="41"/>
    </row>
    <row r="114" spans="1:11" ht="27.75" customHeight="1" x14ac:dyDescent="0.25">
      <c r="A114" s="56" t="s">
        <v>130</v>
      </c>
      <c r="B114" s="56"/>
      <c r="C114" s="42"/>
      <c r="D114" s="42"/>
      <c r="E114" s="43"/>
      <c r="F114" s="42"/>
      <c r="G114" s="42"/>
      <c r="H114" s="57" t="s">
        <v>131</v>
      </c>
      <c r="I114" s="57"/>
      <c r="J114" s="57"/>
      <c r="K114" s="57"/>
    </row>
    <row r="115" spans="1:11" ht="58.5" customHeight="1" x14ac:dyDescent="0.25">
      <c r="A115" s="56" t="s">
        <v>132</v>
      </c>
      <c r="B115" s="56"/>
      <c r="C115" s="42"/>
      <c r="D115" s="42"/>
      <c r="E115" s="44" t="s">
        <v>133</v>
      </c>
      <c r="F115" s="45"/>
      <c r="G115" s="45"/>
      <c r="H115" s="52" t="s">
        <v>134</v>
      </c>
      <c r="I115" s="53"/>
      <c r="J115" s="53"/>
      <c r="K115" s="53"/>
    </row>
    <row r="116" spans="1:11" ht="19.5" customHeight="1" x14ac:dyDescent="0.25">
      <c r="A116" s="56" t="s">
        <v>135</v>
      </c>
      <c r="B116" s="56"/>
      <c r="C116" s="42"/>
      <c r="D116" s="42"/>
      <c r="E116" s="42"/>
      <c r="F116" s="42"/>
      <c r="G116" s="42"/>
      <c r="H116" s="58"/>
      <c r="I116" s="58"/>
      <c r="J116" s="58"/>
      <c r="K116" s="58"/>
    </row>
    <row r="117" spans="1:11" ht="29.25" customHeight="1" x14ac:dyDescent="0.25">
      <c r="A117" s="46"/>
      <c r="B117" s="42"/>
      <c r="C117" s="42"/>
      <c r="D117" s="42"/>
      <c r="E117" s="43"/>
      <c r="F117" s="42"/>
      <c r="G117" s="42"/>
      <c r="H117" s="51" t="s">
        <v>136</v>
      </c>
      <c r="I117" s="51"/>
      <c r="J117" s="51"/>
      <c r="K117" s="51"/>
    </row>
    <row r="118" spans="1:11" ht="29.25" customHeight="1" x14ac:dyDescent="0.2">
      <c r="A118" s="46" t="s">
        <v>137</v>
      </c>
      <c r="B118" s="49">
        <v>45152</v>
      </c>
      <c r="C118" s="46"/>
      <c r="D118" s="42"/>
      <c r="E118" s="44" t="s">
        <v>133</v>
      </c>
      <c r="F118" s="44"/>
      <c r="G118" s="45"/>
      <c r="H118" s="52" t="s">
        <v>134</v>
      </c>
      <c r="I118" s="53"/>
      <c r="J118" s="53"/>
      <c r="K118" s="53"/>
    </row>
    <row r="119" spans="1:11" ht="21" customHeight="1" x14ac:dyDescent="0.2">
      <c r="A119" s="47"/>
      <c r="B119" s="54" t="s">
        <v>138</v>
      </c>
      <c r="C119" s="54"/>
      <c r="D119" s="54"/>
      <c r="E119" s="47"/>
      <c r="F119" s="47"/>
      <c r="G119" s="47"/>
      <c r="H119" s="47"/>
      <c r="I119" s="47"/>
      <c r="J119" s="47"/>
      <c r="K119" s="47"/>
    </row>
    <row r="120" spans="1:11" ht="16.5" customHeight="1" x14ac:dyDescent="0.2">
      <c r="A120" s="47"/>
      <c r="B120" s="50" t="s">
        <v>140</v>
      </c>
      <c r="C120" s="47"/>
      <c r="D120" s="47"/>
      <c r="E120" s="47"/>
      <c r="F120" s="47"/>
      <c r="G120" s="47"/>
      <c r="H120" s="47"/>
      <c r="I120" s="47"/>
      <c r="J120" s="47"/>
      <c r="K120" s="47"/>
    </row>
    <row r="121" spans="1:11" x14ac:dyDescent="0.2">
      <c r="A121" s="55"/>
      <c r="B121" s="55"/>
    </row>
  </sheetData>
  <mergeCells count="282">
    <mergeCell ref="B6:C6"/>
    <mergeCell ref="E6:F6"/>
    <mergeCell ref="G6:K6"/>
    <mergeCell ref="A7:K7"/>
    <mergeCell ref="A8:L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K27"/>
    <mergeCell ref="B41:H41"/>
    <mergeCell ref="B42:H42"/>
    <mergeCell ref="B43:H43"/>
    <mergeCell ref="A45:K45"/>
    <mergeCell ref="A47:K47"/>
    <mergeCell ref="B49:H49"/>
    <mergeCell ref="A34:K34"/>
    <mergeCell ref="A35:K35"/>
    <mergeCell ref="A36:K36"/>
    <mergeCell ref="A37:K37"/>
    <mergeCell ref="B39:H39"/>
    <mergeCell ref="B40:H40"/>
    <mergeCell ref="B55:C55"/>
    <mergeCell ref="D55:E55"/>
    <mergeCell ref="F55:G55"/>
    <mergeCell ref="H55:I55"/>
    <mergeCell ref="B56:C56"/>
    <mergeCell ref="D56:E56"/>
    <mergeCell ref="F56:G56"/>
    <mergeCell ref="H56:I56"/>
    <mergeCell ref="B50:H50"/>
    <mergeCell ref="B51:H51"/>
    <mergeCell ref="A52:H52"/>
    <mergeCell ref="A53:I53"/>
    <mergeCell ref="B54:C54"/>
    <mergeCell ref="D54:E54"/>
    <mergeCell ref="F54:G54"/>
    <mergeCell ref="H54:I54"/>
    <mergeCell ref="B59:C59"/>
    <mergeCell ref="D59:E59"/>
    <mergeCell ref="F59:G59"/>
    <mergeCell ref="H59:I59"/>
    <mergeCell ref="B60:C60"/>
    <mergeCell ref="D60:E60"/>
    <mergeCell ref="F60:G60"/>
    <mergeCell ref="H60:I60"/>
    <mergeCell ref="B57:C57"/>
    <mergeCell ref="D57:E57"/>
    <mergeCell ref="F57:G57"/>
    <mergeCell ref="H57:I57"/>
    <mergeCell ref="B58:C58"/>
    <mergeCell ref="D58:E58"/>
    <mergeCell ref="F58:G58"/>
    <mergeCell ref="H58:I58"/>
    <mergeCell ref="A64:H64"/>
    <mergeCell ref="A65:I65"/>
    <mergeCell ref="A66:C66"/>
    <mergeCell ref="D66:E66"/>
    <mergeCell ref="F66:G66"/>
    <mergeCell ref="H66:I66"/>
    <mergeCell ref="B61:C61"/>
    <mergeCell ref="D61:E61"/>
    <mergeCell ref="F61:G61"/>
    <mergeCell ref="H61:I61"/>
    <mergeCell ref="A62:C62"/>
    <mergeCell ref="D62:E62"/>
    <mergeCell ref="F62:G62"/>
    <mergeCell ref="H62:I62"/>
    <mergeCell ref="A69:C69"/>
    <mergeCell ref="D69:E69"/>
    <mergeCell ref="F69:G69"/>
    <mergeCell ref="H69:I69"/>
    <mergeCell ref="A70:C70"/>
    <mergeCell ref="D70:E70"/>
    <mergeCell ref="F70:G70"/>
    <mergeCell ref="H70:I70"/>
    <mergeCell ref="A67:C67"/>
    <mergeCell ref="D67:E67"/>
    <mergeCell ref="F67:G67"/>
    <mergeCell ref="H67:I67"/>
    <mergeCell ref="A68:C68"/>
    <mergeCell ref="D68:E68"/>
    <mergeCell ref="F68:G68"/>
    <mergeCell ref="H68:I68"/>
    <mergeCell ref="D75:E75"/>
    <mergeCell ref="F75:G75"/>
    <mergeCell ref="H75:I75"/>
    <mergeCell ref="J75:K75"/>
    <mergeCell ref="D76:E76"/>
    <mergeCell ref="F76:G76"/>
    <mergeCell ref="H76:I76"/>
    <mergeCell ref="J76:K76"/>
    <mergeCell ref="A72:H72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107:E107"/>
    <mergeCell ref="F107:G107"/>
    <mergeCell ref="H107:I107"/>
    <mergeCell ref="J107:K107"/>
    <mergeCell ref="D108:E108"/>
    <mergeCell ref="F108:G108"/>
    <mergeCell ref="H108:I108"/>
    <mergeCell ref="J108:K108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D109:E109"/>
    <mergeCell ref="F109:G109"/>
    <mergeCell ref="H109:I109"/>
    <mergeCell ref="J109:K109"/>
    <mergeCell ref="D110:E110"/>
    <mergeCell ref="F110:G110"/>
    <mergeCell ref="H110:I110"/>
    <mergeCell ref="J110:K110"/>
    <mergeCell ref="H117:K117"/>
    <mergeCell ref="H118:K118"/>
    <mergeCell ref="B119:D119"/>
    <mergeCell ref="A121:B121"/>
    <mergeCell ref="A114:B114"/>
    <mergeCell ref="H114:K114"/>
    <mergeCell ref="A115:B115"/>
    <mergeCell ref="H115:K115"/>
    <mergeCell ref="A116:B116"/>
    <mergeCell ref="H116:K116"/>
  </mergeCells>
  <pageMargins left="0.62992125984251968" right="0.23622047244094491" top="0.35433070866141736" bottom="0.15748031496062992" header="0.31496062992125984" footer="0.31496062992125984"/>
  <pageSetup paperSize="9" scale="62" fitToHeight="5" orientation="landscape" r:id="rId1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0611091</vt:lpstr>
      <vt:lpstr>'0611091'!Область_друку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2023-08-17T08:01:09Z</dcterms:created>
  <dcterms:modified xsi:type="dcterms:W3CDTF">2023-08-21T13:27:52Z</dcterms:modified>
</cp:coreProperties>
</file>