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Жовтень\1210\"/>
    </mc:Choice>
  </mc:AlternateContent>
  <bookViews>
    <workbookView xWindow="0" yWindow="0" windowWidth="28800" windowHeight="11835"/>
  </bookViews>
  <sheets>
    <sheet name="0611091" sheetId="1" r:id="rId1"/>
  </sheets>
  <definedNames>
    <definedName name="_xlnm.Print_Area" localSheetId="0">'0611091'!$A$1:$L$122</definedName>
  </definedNames>
  <calcPr calcId="152511"/>
</workbook>
</file>

<file path=xl/calcChain.xml><?xml version="1.0" encoding="utf-8"?>
<calcChain xmlns="http://schemas.openxmlformats.org/spreadsheetml/2006/main">
  <c r="J114" i="1" l="1"/>
  <c r="J113" i="1"/>
  <c r="J112" i="1"/>
  <c r="H109" i="1"/>
  <c r="F109" i="1"/>
  <c r="J106" i="1"/>
  <c r="J105" i="1"/>
  <c r="F104" i="1"/>
  <c r="J104" i="1" s="1"/>
  <c r="H102" i="1"/>
  <c r="F102" i="1"/>
  <c r="J101" i="1"/>
  <c r="J100" i="1"/>
  <c r="J99" i="1"/>
  <c r="J96" i="1"/>
  <c r="J95" i="1"/>
  <c r="J94" i="1"/>
  <c r="J93" i="1"/>
  <c r="J92" i="1"/>
  <c r="J91" i="1"/>
  <c r="J90" i="1"/>
  <c r="J89" i="1"/>
  <c r="J88" i="1"/>
  <c r="J87" i="1"/>
  <c r="J86" i="1"/>
  <c r="H84" i="1"/>
  <c r="J84" i="1" s="1"/>
  <c r="F84" i="1"/>
  <c r="J83" i="1"/>
  <c r="J82" i="1"/>
  <c r="J81" i="1"/>
  <c r="J80" i="1"/>
  <c r="H79" i="1"/>
  <c r="F79" i="1"/>
  <c r="J78" i="1"/>
  <c r="F71" i="1"/>
  <c r="H71" i="1" s="1"/>
  <c r="D64" i="1"/>
  <c r="D70" i="1" s="1"/>
  <c r="H63" i="1"/>
  <c r="H62" i="1"/>
  <c r="F62" i="1"/>
  <c r="H61" i="1"/>
  <c r="F61" i="1"/>
  <c r="H103" i="1" s="1"/>
  <c r="J103" i="1" s="1"/>
  <c r="H60" i="1"/>
  <c r="H59" i="1"/>
  <c r="F58" i="1"/>
  <c r="F64" i="1" s="1"/>
  <c r="D58" i="1"/>
  <c r="J109" i="1" l="1"/>
  <c r="H58" i="1"/>
  <c r="H64" i="1" s="1"/>
  <c r="J102" i="1"/>
  <c r="F70" i="1"/>
  <c r="F72" i="1" s="1"/>
  <c r="H70" i="1"/>
  <c r="H72" i="1" s="1"/>
  <c r="F98" i="1"/>
  <c r="J98" i="1" s="1"/>
  <c r="D72" i="1"/>
  <c r="J79" i="1"/>
</calcChain>
</file>

<file path=xl/sharedStrings.xml><?xml version="1.0" encoding="utf-8"?>
<sst xmlns="http://schemas.openxmlformats.org/spreadsheetml/2006/main" count="208" uniqueCount="143">
  <si>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</si>
  <si>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2023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</si>
  <si>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</si>
  <si>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</si>
  <si>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</si>
  <si>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</si>
  <si>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</si>
  <si>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</si>
  <si>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0611091    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</si>
  <si>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1091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</si>
  <si>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0930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</si>
  <si>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</si>
  <si>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</si>
  <si>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- 211 949 657,51 гривень, у тому числі загального фонду- 165 274 552,68 гривень та спеціального фонду - 46 675 104,83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</si>
  <si>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</si>
  <si>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 від 28.06.1996 року № 254 к/96-ВР (із змінами і доповненнями)</t>
  </si>
  <si>
    <t>Бюджетний кодекс України від 08.07.2010 року №2456-VІ   (із змінами і доповненнями)</t>
  </si>
  <si>
    <t>Закон України від 26.04.2001 "Про охорону дитинства" № 2402-III  (із змінами і доповненнями)</t>
  </si>
  <si>
    <t>Закон України  від 05.09.2017 року № 2145- VІІI  “Про освіту” (із змінами і доповненнями)</t>
  </si>
  <si>
    <t>Закон України від 10.02.1998 року № 103/98-ВР “Про професійну (професійно-технічну освіту)” (із змінами та доповненнями),</t>
  </si>
  <si>
    <t xml:space="preserve">Закон України від 03.11.2022 року № 2710 - IX  "Про Державний бюджет України на 2023 рік" </t>
  </si>
  <si>
    <t>Указ Президента України від 24.02.2022 року № 64/2022 «Про введення воєнного стану в Україні» (із змінами і доповненнями)</t>
  </si>
  <si>
    <t>Наказ Міністерства фінансів України від 26.08.2014 року № 836 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</si>
  <si>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 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</si>
  <si>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 від 26.09.2005 року № 557 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</si>
  <si>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  № 102 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</si>
  <si>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Міністерства освіти і науки України  від 10.07.2017 року № 992  "Про затвердження Типового переліку бюджетних програм та результативних показників їх виконання для місцевих бюджетів у галузі «Освіта»"  (із змінами і доповненнями)</t>
  </si>
  <si>
    <t>Постанова Кабінету Міністрів України  від 30.08.2002 року  №1298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</si>
  <si>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</si>
  <si>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 від 28.12.2021 року  № 1391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</si>
  <si>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Кабінету Міністрів України від 05.04.1994 року № 226  "Про поліпшення виховання, навчання, соціального захисту та  матеріального забезпечення дітей-сиріт і дітей, позбавлених батьківського піклування" (із змінами і доповненнями)</t>
  </si>
  <si>
    <t>Постанова Кабінету Міністрів України від 24.03.2021 року 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</si>
  <si>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10.07.2019 року № 636 "Порядок організації інклюзивного навчання у закладах професійної (професійно-технічної) освіти" (із змінами і доповненнями</t>
  </si>
  <si>
    <t>Постанова Кабінету Міністрів України від 09.12.2020 року № 1289 "Про затвердження Порядку забезпечення допоміжними засобами для навчання осіб з особливими освітніми потребами у закладах освіти"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</si>
  <si>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</si>
  <si>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</si>
  <si>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виконавчого комітету від 08.12.2022 № 928 "Про розгортання пунктів обігріву на території Хмельницької міської територіальної громади"</t>
  </si>
  <si>
    <t>Рішення сесії Хмельницької міської ради від 21.12.2022 року № 12 "Про бюджет Хмельницької міської територіальної громади на 2023 рік"</t>
  </si>
  <si>
    <t xml:space="preserve">Протокол від 16.02.2023 року № 51 засідання постійної комісії з питань планування, бюджету, фінансів та децентралізації </t>
  </si>
  <si>
    <t>Рішення сесії Хмельницької міської ради від 28.03.2023 року № 8 "Про внесення змін до бюджету Хмельницької міської територіальної громади на 2023 рік"</t>
  </si>
  <si>
    <t>Рішення сесії Хмельницької міської ради від 02.06.2023 року № 10 "Про внесення змін до бюджету Хмельницької міської територіальної громади на 2023 рік"</t>
  </si>
  <si>
    <t xml:space="preserve">Протокол від 22.06.2023 року № 59 засідання постійної комісії з питань планування, бюджету, фінансів та децентралізації </t>
  </si>
  <si>
    <t>Рішення сесії Хмельницької міської ради від 28.07.2023 року № 7 "Про внесення змін до бюджету Хмельницької міської територіальної громади на 2023 рік"</t>
  </si>
  <si>
    <t>Рішення сесії Хмельницької міської ради від 15.09.2023 року № 8 "Про внесення змін до бюджету Хмельницької міської територіальної громади на 2023 рік"</t>
  </si>
  <si>
    <t xml:space="preserve">Протокол від 28.09.2023 року № 66 засідання постійної комісії з питань планування, бюджету, фінансів та децентралізації 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</si>
  <si>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</si>
  <si>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</si>
  <si>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</si>
  <si>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громадян України, у тому числі особам з особливими освітніми потребами, а також іноземцям та особам без громадянства, що перебувають в Україні на законних підставах, права на здобуття професійної ( професійно-технічної) освіти відповідно до їх покликань, інтересів і здібностей, перепідготовку та підвищення кваліфікації.</t>
  </si>
  <si>
    <t>Задоволення потреб економіки країни у кваліфікованих і конкурентоспроможних на ринку праці робітниках.</t>
  </si>
  <si>
    <t>Забезпечення необхідних умов функціонування і розвитку установ професійної (професійно-технічної) та закладів професійної (професійно-технічної) освіти різних форм власності та підпорядкування.</t>
  </si>
  <si>
    <t>Сприяння в реалізації державної політики зайнятості населення.</t>
  </si>
  <si>
    <r>
      <t>7. Мета бюджетної програми:</t>
    </r>
    <r>
      <rPr>
        <u/>
        <sz val="12"/>
        <rFont val="Times New Roman"/>
        <family val="1"/>
        <charset val="204"/>
      </rPr>
      <t> Створення  умов для надання професійної ( професійно-технічної) освіти та інших закладах освіти відповідно до потреб ринку праці</t>
    </r>
  </si>
  <si>
    <t> 8.Завдання бюджетної програми:</t>
  </si>
  <si>
    <t>Завдання</t>
  </si>
  <si>
    <t>Формування і розвиток компетентності та професіоналізму особи, необхідних для професійної діяльності за певною професією у відповідній галузі, забезпечення її конкурентоздатності на ринку праці та мобільності, перспектив її кар’єрного зростання впродовж життя , виховання загальної та професійної культури.</t>
  </si>
  <si>
    <t>Забезпечення рівних можливостей на отримання послуг жінками та чоловіками у сфері професійної ( професійно-технічної) освіти відповідно до потреб ринку праці.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</si>
  <si>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</si>
  <si>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</si>
  <si>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</si>
  <si>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</si>
  <si>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</si>
  <si>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</si>
  <si>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Підготовка кадрів закладами професійної (професійно-технічної) освіти</t>
  </si>
  <si>
    <t>Організація харчування в закладах</t>
  </si>
  <si>
    <t>Організація роботи пунктів обігріву в закладах освіти</t>
  </si>
  <si>
    <t>Проведення капітальних ремонтів</t>
  </si>
  <si>
    <t>Придбання предметів та обладнання довгострокового користування</t>
  </si>
  <si>
    <t>Погашення кредиторської заборгованості минулих років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</si>
  <si>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</si>
  <si>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</si>
  <si>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</si>
  <si>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</si>
  <si>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 xml:space="preserve"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
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</si>
  <si>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</si>
  <si>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</si>
  <si>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</si>
  <si>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</si>
  <si>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</si>
  <si>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</si>
  <si>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</si>
  <si>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</si>
  <si>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</si>
  <si>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</si>
  <si>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</si>
  <si>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</si>
  <si>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</si>
  <si>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 xml:space="preserve">Обсяг видатків на забезпечення роботи пунктів обігріву в закладах професійної (професійно-технічної) освіти </t>
  </si>
  <si>
    <t>грн</t>
  </si>
  <si>
    <t>Рішення сесії Хмельницької міської ради від 21.12.2022 року № 12</t>
  </si>
  <si>
    <t>Обсяг кредиторської заборгованості минулих років</t>
  </si>
  <si>
    <t>звіт про заборгованості за бюджетними коштами (форма 7м)</t>
  </si>
  <si>
    <t>продукту</t>
  </si>
  <si>
    <t>Кількість учнів</t>
  </si>
  <si>
    <t>осіб</t>
  </si>
  <si>
    <t>Кількість учнів за професіями загальнодержавного значення</t>
  </si>
  <si>
    <t xml:space="preserve">Звітність </t>
  </si>
  <si>
    <t>Кількість випускників</t>
  </si>
  <si>
    <t>Кількість учнів, які отримують стипендію</t>
  </si>
  <si>
    <t>Кількість учнів - дітей-сиріт та дітей, позбавлених батьківського піклування,віком від 6 до 18 років</t>
  </si>
  <si>
    <t>Кількість учнів - осіб з числа дітей-сиріт та дітей, позбавлених батьківського піклування, а також учнів, які в період навчання у віці від 18 до 23 років залишилися без батьків</t>
  </si>
  <si>
    <t>Кількість закладів, в яких буде проведено капітальний ремонт</t>
  </si>
  <si>
    <t>Рішення сесії Хмельницької міської ради від 21.12.2022 року № 12
Рішення сесії Хмельницької міської ради від 28.07.2023 року № 7</t>
  </si>
  <si>
    <t xml:space="preserve">Кількість пунктів обігріву </t>
  </si>
  <si>
    <t>Наказ Департамету освіти та науки Хмельницької міської ради від 23.11.2022 року № 325-аг, Наказ Департамету освіти та науки Хмельницької міської ради від 05.01.2023 року № 2-аг</t>
  </si>
  <si>
    <t>Кількість паливно-мастильних матеріалів для забезпечення роботи пунктів обігріву в закладах професійної (професійно-технічної) освіти</t>
  </si>
  <si>
    <t>л</t>
  </si>
  <si>
    <t>Розрахунок</t>
  </si>
  <si>
    <t>Кількість закладів, в яких буде впроваджено заходи по енергозбереженню з метою підготовки до проведення опалювального сезону</t>
  </si>
  <si>
    <t>Протокол від 16.02.2023 року № 51 Рішення сесії від 28.03.2023 року № 8  Рішення сесії від 02.06.2023 року № 10</t>
  </si>
  <si>
    <t>Кількість закладів, в яких будуть проведені поточні ремонти (у тому числі проведення ремонтних робіт господарським способом)</t>
  </si>
  <si>
    <t>Рішення сесії від 28.03.2023 року № 8</t>
  </si>
  <si>
    <t>ефективності</t>
  </si>
  <si>
    <t xml:space="preserve">Середні витрати на одного учня </t>
  </si>
  <si>
    <t>Розмір академічної стипендії на одного учня</t>
  </si>
  <si>
    <t>Розмір соціальної стипендії для дітей-сиріт та дітей, позбавлених батьківського піклування, - 150 відсотків розміру прожиткового мінімуму для дітей віком від 6 до 18 років, установленого законом на 1 січня відповідного календарного року</t>
  </si>
  <si>
    <t>Розмір соціальної стипендії для осіб з числа дітей-сиріт та дітей, позбавлених батьківського піклування, а також учнів, які в період навчання у віці від 18 до 23 років залишилися без батьків (батьки яких померли/оголошені померлими, загинули або пропали безвісти), - 150 відсотків розміру прожиткового мінімуму для працездатних осіб, установленого законом на 1 січня відповідного календарного року.</t>
  </si>
  <si>
    <t>Кількість учнів на одного  педагогічного працівника</t>
  </si>
  <si>
    <t xml:space="preserve">Середні витрати на проведення капітального ремонту одного закладу професійної (професійно-технічної) освіти </t>
  </si>
  <si>
    <t>Середні витрати на один пункт обігріву</t>
  </si>
  <si>
    <t>Середні витрати на один заклад на виконання заходів із енергозбереження з метою підготовки до проведення опалювального сезону</t>
  </si>
  <si>
    <t>Середні витрати на один заклад на проведення поточних ремонтів (у тому числі проведення ремонтних робіт господарським способом)</t>
  </si>
  <si>
    <t>якості</t>
  </si>
  <si>
    <t>Відсоток учнів, які отримали відповідний документ про освіту</t>
  </si>
  <si>
    <t>%</t>
  </si>
  <si>
    <t>Звітність</t>
  </si>
  <si>
    <t>Відсоток учнів, які отримують стипендію</t>
  </si>
  <si>
    <t>Відсоток працевлаштованих випускників</t>
  </si>
  <si>
    <t>Відсоток погашення кредиторської заборгованості минулих років</t>
  </si>
  <si>
    <t>Динаміка росту власних надходжень в порівнянні з минулим роком</t>
  </si>
  <si>
    <t xml:space="preserve">Відсоток захищених статей загального фонду видатків </t>
  </si>
  <si>
    <t xml:space="preserve">Динаміка державного замовлення 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</si>
  <si>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</si>
  <si>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</si>
  <si>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</si>
  <si>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</si>
  <si>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</si>
  <si>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</si>
  <si>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</si>
  <si>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</si>
  <si>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</si>
  <si>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t xml:space="preserve">Ярослава Балабась 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</si>
  <si>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11 жовтня 2023 року № 187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</si>
</sst>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₴_-;\-* #,##0.00\ _₴_-;_-* &quot;-&quot;??\ _₴_-;_-@_-"/>
    <numFmt numFmtId="164" formatCode="_-* #,##0.00\ _₽_-;\-* #,##0.00\ _₽_-;_-* &quot;-&quot;??\ _₽_-;_-@_-"/>
    <numFmt numFmtId="165" formatCode="#,##0.0"/>
    <numFmt numFmtId="166" formatCode="0.0"/>
  </numFmts>
  <fonts count="19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6" fillId="0" borderId="0"/>
    <xf numFmtId="0" fontId="1" fillId="0" borderId="0"/>
    <xf numFmtId="0" fontId="17" fillId="0" borderId="0"/>
    <xf numFmtId="0" fontId="18" fillId="0" borderId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horizontal="center" vertical="center" wrapText="1" shrinkToFit="1"/>
    </xf>
    <xf numFmtId="3" fontId="8" fillId="0" borderId="2" xfId="0" applyNumberFormat="1" applyFont="1" applyFill="1" applyBorder="1" applyAlignment="1">
      <alignment horizontal="center" vertical="center" wrapText="1" shrinkToFit="1"/>
    </xf>
    <xf numFmtId="3" fontId="8" fillId="0" borderId="0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1" fontId="13" fillId="0" borderId="0" xfId="0" applyNumberFormat="1" applyFont="1" applyFill="1" applyBorder="1" applyAlignment="1">
      <alignment vertical="center" wrapText="1" shrinkToFi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0" xfId="0" applyNumberFormat="1" applyFont="1" applyFill="1" applyBorder="1" applyAlignment="1">
      <alignment vertical="center" wrapText="1" shrinkToFit="1"/>
    </xf>
    <xf numFmtId="4" fontId="1" fillId="0" borderId="0" xfId="0" applyNumberFormat="1" applyFont="1" applyFill="1" applyBorder="1" applyAlignment="1">
      <alignment horizontal="left" vertical="center" wrapText="1"/>
    </xf>
    <xf numFmtId="1" fontId="8" fillId="0" borderId="2" xfId="1" applyNumberFormat="1" applyFont="1" applyFill="1" applyBorder="1" applyAlignment="1">
      <alignment horizontal="center" vertical="center" wrapText="1" shrinkToFit="1"/>
    </xf>
    <xf numFmtId="4" fontId="8" fillId="0" borderId="0" xfId="0" applyNumberFormat="1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4" fillId="0" borderId="2" xfId="1" applyFont="1" applyFill="1" applyBorder="1" applyAlignment="1">
      <alignment horizontal="left" vertical="center" wrapText="1"/>
    </xf>
    <xf numFmtId="2" fontId="1" fillId="0" borderId="0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3" fontId="1" fillId="0" borderId="0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166" fontId="2" fillId="0" borderId="0" xfId="0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8" fillId="0" borderId="8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left" vertical="top" wrapText="1"/>
    </xf>
    <xf numFmtId="0" fontId="9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wrapText="1"/>
    </xf>
    <xf numFmtId="0" fontId="9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wrapText="1"/>
    </xf>
    <xf numFmtId="166" fontId="15" fillId="0" borderId="2" xfId="0" applyNumberFormat="1" applyFont="1" applyFill="1" applyBorder="1" applyAlignment="1">
      <alignment horizontal="center" vertical="center" wrapText="1" shrinkToFit="1"/>
    </xf>
    <xf numFmtId="166" fontId="2" fillId="0" borderId="5" xfId="0" applyNumberFormat="1" applyFont="1" applyFill="1" applyBorder="1" applyAlignment="1">
      <alignment horizontal="center" vertical="center" wrapText="1" shrinkToFit="1"/>
    </xf>
    <xf numFmtId="166" fontId="2" fillId="0" borderId="7" xfId="0" applyNumberFormat="1" applyFont="1" applyFill="1" applyBorder="1" applyAlignment="1">
      <alignment horizontal="center" vertical="center" wrapText="1" shrinkToFit="1"/>
    </xf>
    <xf numFmtId="166" fontId="2" fillId="0" borderId="2" xfId="0" applyNumberFormat="1" applyFont="1" applyFill="1" applyBorder="1" applyAlignment="1">
      <alignment horizontal="center" vertical="center" wrapText="1" shrinkToFit="1"/>
    </xf>
    <xf numFmtId="166" fontId="8" fillId="0" borderId="2" xfId="0" applyNumberFormat="1" applyFont="1" applyFill="1" applyBorder="1" applyAlignment="1">
      <alignment horizontal="center" vertical="center" wrapText="1" shrinkToFit="1"/>
    </xf>
    <xf numFmtId="166" fontId="8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4" fontId="2" fillId="0" borderId="5" xfId="0" applyNumberFormat="1" applyFont="1" applyFill="1" applyBorder="1" applyAlignment="1">
      <alignment horizontal="center" vertical="center" wrapText="1" shrinkToFit="1"/>
    </xf>
    <xf numFmtId="4" fontId="2" fillId="0" borderId="7" xfId="0" applyNumberFormat="1" applyFont="1" applyFill="1" applyBorder="1" applyAlignment="1">
      <alignment horizontal="center" vertical="center" wrapText="1" shrinkToFi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 shrinkToFit="1"/>
    </xf>
    <xf numFmtId="3" fontId="2" fillId="0" borderId="7" xfId="0" applyNumberFormat="1" applyFont="1" applyFill="1" applyBorder="1" applyAlignment="1">
      <alignment horizontal="center" vertical="center" wrapText="1" shrinkToFit="1"/>
    </xf>
    <xf numFmtId="1" fontId="2" fillId="0" borderId="2" xfId="0" applyNumberFormat="1" applyFont="1" applyFill="1" applyBorder="1" applyAlignment="1">
      <alignment horizontal="center" vertical="center" wrapText="1" shrinkToFit="1"/>
    </xf>
    <xf numFmtId="165" fontId="8" fillId="0" borderId="5" xfId="0" applyNumberFormat="1" applyFont="1" applyFill="1" applyBorder="1" applyAlignment="1">
      <alignment horizontal="center" vertical="center" wrapText="1"/>
    </xf>
    <xf numFmtId="165" fontId="8" fillId="0" borderId="7" xfId="0" applyNumberFormat="1" applyFont="1" applyFill="1" applyBorder="1" applyAlignment="1">
      <alignment horizontal="center" vertical="center" wrapText="1"/>
    </xf>
    <xf numFmtId="165" fontId="8" fillId="0" borderId="5" xfId="0" applyNumberFormat="1" applyFont="1" applyFill="1" applyBorder="1" applyAlignment="1">
      <alignment horizontal="center" vertical="center" wrapText="1" shrinkToFit="1"/>
    </xf>
    <xf numFmtId="165" fontId="8" fillId="0" borderId="7" xfId="0" applyNumberFormat="1" applyFont="1" applyFill="1" applyBorder="1" applyAlignment="1">
      <alignment horizontal="center" vertical="center" wrapText="1" shrinkToFit="1"/>
    </xf>
    <xf numFmtId="165" fontId="8" fillId="0" borderId="2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2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horizontal="center" vertical="center" wrapText="1" shrinkToFit="1"/>
    </xf>
    <xf numFmtId="0" fontId="2" fillId="0" borderId="5" xfId="1" applyFont="1" applyFill="1" applyBorder="1" applyAlignment="1">
      <alignment horizontal="left" vertical="center" wrapText="1"/>
    </xf>
    <xf numFmtId="0" fontId="2" fillId="0" borderId="7" xfId="1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 shrinkToFit="1"/>
    </xf>
    <xf numFmtId="1" fontId="2" fillId="0" borderId="7" xfId="0" applyNumberFormat="1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 shrinkToFit="1"/>
    </xf>
    <xf numFmtId="3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 shrinkToFit="1"/>
    </xf>
    <xf numFmtId="2" fontId="2" fillId="0" borderId="2" xfId="0" applyNumberFormat="1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4" fontId="8" fillId="0" borderId="11" xfId="0" applyNumberFormat="1" applyFont="1" applyFill="1" applyBorder="1" applyAlignment="1">
      <alignment vertical="center" wrapText="1" shrinkToFit="1"/>
    </xf>
    <xf numFmtId="0" fontId="2" fillId="0" borderId="0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4" fontId="8" fillId="0" borderId="2" xfId="0" applyNumberFormat="1" applyFont="1" applyFill="1" applyBorder="1" applyAlignment="1">
      <alignment vertical="center" wrapText="1" shrinkToFi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4" fontId="8" fillId="0" borderId="2" xfId="0" applyNumberFormat="1" applyFont="1" applyFill="1" applyBorder="1" applyAlignment="1">
      <alignment horizontal="right" vertical="center" wrapText="1" shrinkToFit="1"/>
    </xf>
    <xf numFmtId="0" fontId="2" fillId="0" borderId="8" xfId="0" applyFont="1" applyFill="1" applyBorder="1" applyAlignment="1">
      <alignment horizontal="right" vertical="center" wrapText="1"/>
    </xf>
    <xf numFmtId="4" fontId="2" fillId="0" borderId="2" xfId="0" applyNumberFormat="1" applyFont="1" applyFill="1" applyBorder="1" applyAlignment="1">
      <alignment horizontal="right" vertical="center" wrapText="1" shrinkToFit="1"/>
    </xf>
    <xf numFmtId="0" fontId="2" fillId="0" borderId="2" xfId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7">
    <cellStyle name="Звичайний" xfId="0" builtinId="0"/>
    <cellStyle name="Звичайний 2" xfId="2"/>
    <cellStyle name="Звичайний 3" xfId="3"/>
    <cellStyle name="Обычный 2" xfId="1"/>
    <cellStyle name="Обычный 2 2" xfId="4"/>
    <cellStyle name="Обычный 3" xfId="5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123"/>
  <sheetViews>
    <sheetView tabSelected="1" view="pageBreakPreview" zoomScale="80" zoomScaleNormal="80" zoomScaleSheetLayoutView="80" workbookViewId="0">
      <selection activeCell="D1" sqref="D1"/>
    </sheetView>
  </sheetViews>
  <sheetFormatPr defaultColWidth="9.33203125" defaultRowHeight="12.75" x14ac:dyDescent="0.2"/>
  <cols>
    <col min="1" max="1" width="21.33203125" style="1" customWidth="1"/>
    <col min="2" max="2" width="53" style="1" customWidth="1"/>
    <col min="3" max="3" width="17" style="1" customWidth="1"/>
    <col min="4" max="4" width="23.1640625" style="1" customWidth="1"/>
    <col min="5" max="5" width="28" style="1" customWidth="1"/>
    <col min="6" max="6" width="5.33203125" style="1" customWidth="1"/>
    <col min="7" max="7" width="23.1640625" style="1" customWidth="1"/>
    <col min="8" max="8" width="12.83203125" style="1" customWidth="1"/>
    <col min="9" max="9" width="16" style="1" customWidth="1"/>
    <col min="10" max="10" width="8.33203125" style="1" customWidth="1"/>
    <col min="11" max="11" width="11.33203125" style="1" customWidth="1"/>
    <col min="12" max="12" width="5.5" style="1" customWidth="1"/>
    <col min="13" max="13" width="9.33203125" style="1"/>
    <col min="14" max="14" width="18.33203125" style="1" customWidth="1"/>
    <col min="15" max="15" width="19" style="1" customWidth="1"/>
    <col min="16" max="16" width="19.83203125" style="1" customWidth="1"/>
    <col min="17" max="17" width="15.5" style="1" customWidth="1"/>
    <col min="18" max="16384" width="9.33203125" style="1"/>
  </cols>
  <sheetData>
    <row r="1" spans="1:12" ht="81" customHeight="1" x14ac:dyDescent="0.2">
      <c r="B1" s="2"/>
      <c r="C1" s="2"/>
      <c r="D1" s="2"/>
      <c r="E1" s="2"/>
      <c r="F1" s="2"/>
      <c r="G1" s="126" t="s">
        <v>0</v>
      </c>
      <c r="H1" s="127"/>
      <c r="I1" s="127"/>
      <c r="J1" s="127"/>
      <c r="K1" s="127"/>
    </row>
    <row r="2" spans="1:12" ht="114" customHeight="1" x14ac:dyDescent="0.2">
      <c r="B2" s="2"/>
      <c r="C2" s="2"/>
      <c r="D2" s="2"/>
      <c r="E2" s="2"/>
      <c r="F2" s="2"/>
      <c r="G2" s="128" t="s">
        <v>142</v>
      </c>
      <c r="H2" s="128"/>
      <c r="I2" s="128"/>
      <c r="J2" s="128"/>
      <c r="K2" s="128"/>
    </row>
    <row r="3" spans="1:12" ht="35.25" customHeight="1" x14ac:dyDescent="0.2">
      <c r="A3" s="129" t="s">
        <v>1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</row>
    <row r="4" spans="1:12" ht="136.5" customHeight="1" x14ac:dyDescent="0.2">
      <c r="A4" s="3" t="s">
        <v>2</v>
      </c>
      <c r="B4" s="124" t="s">
        <v>3</v>
      </c>
      <c r="C4" s="124"/>
      <c r="D4" s="124"/>
      <c r="E4" s="124"/>
      <c r="F4" s="124"/>
      <c r="G4" s="123" t="s">
        <v>4</v>
      </c>
      <c r="H4" s="123"/>
      <c r="I4" s="123"/>
      <c r="J4" s="123"/>
      <c r="K4" s="123"/>
    </row>
    <row r="5" spans="1:12" ht="126" customHeight="1" x14ac:dyDescent="0.2">
      <c r="A5" s="4" t="s">
        <v>5</v>
      </c>
      <c r="B5" s="124" t="s">
        <v>6</v>
      </c>
      <c r="C5" s="124"/>
      <c r="D5" s="124"/>
      <c r="E5" s="124"/>
      <c r="F5" s="124"/>
      <c r="G5" s="124" t="s">
        <v>7</v>
      </c>
      <c r="H5" s="124"/>
      <c r="I5" s="124"/>
      <c r="J5" s="124"/>
      <c r="K5" s="124"/>
    </row>
    <row r="6" spans="1:12" ht="123.75" customHeight="1" x14ac:dyDescent="0.2">
      <c r="A6" s="4" t="s">
        <v>8</v>
      </c>
      <c r="B6" s="123" t="s">
        <v>9</v>
      </c>
      <c r="C6" s="124"/>
      <c r="D6" s="5" t="s">
        <v>10</v>
      </c>
      <c r="E6" s="125" t="s">
        <v>11</v>
      </c>
      <c r="F6" s="124"/>
      <c r="G6" s="123" t="s">
        <v>12</v>
      </c>
      <c r="H6" s="124"/>
      <c r="I6" s="124"/>
      <c r="J6" s="124"/>
      <c r="K6" s="124"/>
    </row>
    <row r="7" spans="1:12" ht="27" customHeight="1" x14ac:dyDescent="0.2">
      <c r="A7" s="106" t="s">
        <v>13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</row>
    <row r="8" spans="1:12" s="6" customFormat="1" ht="23.25" customHeight="1" x14ac:dyDescent="0.2">
      <c r="A8" s="106" t="s">
        <v>14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</row>
    <row r="9" spans="1:12" s="6" customFormat="1" ht="19.5" customHeight="1" x14ac:dyDescent="0.2">
      <c r="A9" s="119" t="s">
        <v>15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</row>
    <row r="10" spans="1:12" s="6" customFormat="1" ht="15.75" customHeight="1" x14ac:dyDescent="0.2">
      <c r="A10" s="119" t="s">
        <v>16</v>
      </c>
      <c r="B10" s="119"/>
      <c r="C10" s="119"/>
      <c r="D10" s="119"/>
      <c r="E10" s="119"/>
      <c r="F10" s="119"/>
      <c r="G10" s="119"/>
      <c r="H10" s="119"/>
      <c r="I10" s="119"/>
      <c r="J10" s="7"/>
      <c r="K10" s="7"/>
    </row>
    <row r="11" spans="1:12" s="6" customFormat="1" ht="18.75" customHeight="1" x14ac:dyDescent="0.2">
      <c r="A11" s="119" t="s">
        <v>17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</row>
    <row r="12" spans="1:12" s="6" customFormat="1" ht="14.25" customHeight="1" x14ac:dyDescent="0.2">
      <c r="A12" s="119" t="s">
        <v>18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</row>
    <row r="13" spans="1:12" s="6" customFormat="1" ht="18.75" customHeight="1" x14ac:dyDescent="0.2">
      <c r="A13" s="119" t="s">
        <v>19</v>
      </c>
      <c r="B13" s="106"/>
      <c r="C13" s="106"/>
      <c r="D13" s="106"/>
      <c r="E13" s="106"/>
      <c r="F13" s="106"/>
      <c r="G13" s="106"/>
      <c r="H13" s="106"/>
      <c r="I13" s="106"/>
      <c r="J13" s="106"/>
      <c r="K13" s="106"/>
    </row>
    <row r="14" spans="1:12" s="6" customFormat="1" ht="17.25" customHeight="1" x14ac:dyDescent="0.2">
      <c r="A14" s="119" t="s">
        <v>20</v>
      </c>
      <c r="B14" s="119"/>
      <c r="C14" s="119"/>
      <c r="D14" s="119"/>
      <c r="E14" s="119"/>
      <c r="F14" s="119"/>
      <c r="G14" s="119"/>
      <c r="H14" s="119"/>
      <c r="I14" s="119"/>
      <c r="J14" s="119"/>
      <c r="K14" s="119"/>
    </row>
    <row r="15" spans="1:12" s="6" customFormat="1" ht="17.25" customHeight="1" x14ac:dyDescent="0.2">
      <c r="A15" s="119" t="s">
        <v>21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</row>
    <row r="16" spans="1:12" s="6" customFormat="1" ht="32.25" customHeight="1" x14ac:dyDescent="0.2">
      <c r="A16" s="119" t="s">
        <v>22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</row>
    <row r="17" spans="1:11" s="6" customFormat="1" ht="36" customHeight="1" x14ac:dyDescent="0.2">
      <c r="A17" s="119" t="s">
        <v>23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21"/>
    </row>
    <row r="18" spans="1:11" s="6" customFormat="1" ht="33.75" customHeight="1" x14ac:dyDescent="0.2">
      <c r="A18" s="120" t="s">
        <v>24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</row>
    <row r="19" spans="1:11" s="6" customFormat="1" ht="21.75" customHeight="1" x14ac:dyDescent="0.2">
      <c r="A19" s="120" t="s">
        <v>25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22"/>
    </row>
    <row r="20" spans="1:11" s="6" customFormat="1" ht="33.75" customHeight="1" x14ac:dyDescent="0.2">
      <c r="A20" s="119" t="s">
        <v>26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</row>
    <row r="21" spans="1:11" s="6" customFormat="1" ht="37.5" customHeight="1" x14ac:dyDescent="0.2">
      <c r="A21" s="120" t="s">
        <v>27</v>
      </c>
      <c r="B21" s="120"/>
      <c r="C21" s="120"/>
      <c r="D21" s="120"/>
      <c r="E21" s="120"/>
      <c r="F21" s="120"/>
      <c r="G21" s="120"/>
      <c r="H21" s="120"/>
      <c r="I21" s="120"/>
      <c r="J21" s="120"/>
      <c r="K21" s="120"/>
    </row>
    <row r="22" spans="1:11" s="6" customFormat="1" ht="20.25" customHeight="1" x14ac:dyDescent="0.2">
      <c r="A22" s="119" t="s">
        <v>28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7"/>
    </row>
    <row r="23" spans="1:11" s="6" customFormat="1" ht="32.450000000000003" customHeight="1" x14ac:dyDescent="0.2">
      <c r="A23" s="120" t="s">
        <v>29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</row>
    <row r="24" spans="1:11" s="6" customFormat="1" ht="32.450000000000003" customHeight="1" x14ac:dyDescent="0.2">
      <c r="A24" s="119" t="s">
        <v>30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</row>
    <row r="25" spans="1:11" s="6" customFormat="1" ht="32.450000000000003" customHeight="1" x14ac:dyDescent="0.2">
      <c r="A25" s="119" t="s">
        <v>31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19"/>
    </row>
    <row r="26" spans="1:11" s="6" customFormat="1" ht="32.450000000000003" customHeight="1" x14ac:dyDescent="0.2">
      <c r="A26" s="119" t="s">
        <v>32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</row>
    <row r="27" spans="1:11" s="6" customFormat="1" ht="32.450000000000003" customHeight="1" x14ac:dyDescent="0.2">
      <c r="A27" s="119" t="s">
        <v>33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</row>
    <row r="28" spans="1:11" s="6" customFormat="1" ht="54.75" customHeight="1" x14ac:dyDescent="0.2">
      <c r="A28" s="119" t="s">
        <v>34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</row>
    <row r="29" spans="1:11" s="6" customFormat="1" ht="35.25" customHeight="1" x14ac:dyDescent="0.2">
      <c r="A29" s="119" t="s">
        <v>35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19"/>
    </row>
    <row r="30" spans="1:11" s="6" customFormat="1" ht="20.25" customHeight="1" x14ac:dyDescent="0.2">
      <c r="A30" s="119" t="s">
        <v>36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19"/>
    </row>
    <row r="31" spans="1:11" s="6" customFormat="1" ht="20.25" customHeight="1" x14ac:dyDescent="0.2">
      <c r="A31" s="119" t="s">
        <v>37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</row>
    <row r="32" spans="1:11" s="6" customFormat="1" ht="16.5" customHeight="1" x14ac:dyDescent="0.2">
      <c r="A32" s="119" t="s">
        <v>38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</row>
    <row r="33" spans="1:11" s="6" customFormat="1" ht="17.25" customHeight="1" x14ac:dyDescent="0.2">
      <c r="A33" s="118" t="s">
        <v>39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</row>
    <row r="34" spans="1:11" s="6" customFormat="1" ht="16.5" customHeight="1" x14ac:dyDescent="0.2">
      <c r="A34" s="118" t="s">
        <v>40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</row>
    <row r="35" spans="1:11" s="6" customFormat="1" ht="18.75" customHeight="1" x14ac:dyDescent="0.2">
      <c r="A35" s="119" t="s">
        <v>41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</row>
    <row r="36" spans="1:11" s="6" customFormat="1" ht="18.75" customHeight="1" x14ac:dyDescent="0.2">
      <c r="A36" s="118" t="s">
        <v>42</v>
      </c>
      <c r="B36" s="118"/>
      <c r="C36" s="118"/>
      <c r="D36" s="118"/>
      <c r="E36" s="118"/>
      <c r="F36" s="118"/>
      <c r="G36" s="118"/>
      <c r="H36" s="118"/>
      <c r="I36" s="118"/>
      <c r="J36" s="118"/>
      <c r="K36" s="118"/>
    </row>
    <row r="37" spans="1:11" s="6" customFormat="1" ht="18.75" customHeight="1" x14ac:dyDescent="0.2">
      <c r="A37" s="118" t="s">
        <v>43</v>
      </c>
      <c r="B37" s="118"/>
      <c r="C37" s="118"/>
      <c r="D37" s="118"/>
      <c r="E37" s="118"/>
      <c r="F37" s="118"/>
      <c r="G37" s="118"/>
      <c r="H37" s="118"/>
      <c r="I37" s="118"/>
      <c r="J37" s="118"/>
      <c r="K37" s="118"/>
    </row>
    <row r="38" spans="1:11" s="6" customFormat="1" ht="18.75" customHeight="1" x14ac:dyDescent="0.2">
      <c r="A38" s="119" t="s">
        <v>44</v>
      </c>
      <c r="B38" s="119"/>
      <c r="C38" s="119"/>
      <c r="D38" s="119"/>
      <c r="E38" s="119"/>
      <c r="F38" s="119"/>
      <c r="G38" s="119"/>
      <c r="H38" s="119"/>
      <c r="I38" s="119"/>
      <c r="J38" s="119"/>
      <c r="K38" s="119"/>
    </row>
    <row r="39" spans="1:11" ht="19.5" customHeight="1" x14ac:dyDescent="0.2">
      <c r="A39" s="106" t="s">
        <v>45</v>
      </c>
      <c r="B39" s="106"/>
      <c r="C39" s="106"/>
      <c r="D39" s="106"/>
      <c r="E39" s="106"/>
      <c r="F39" s="106"/>
      <c r="G39" s="106"/>
      <c r="H39" s="106"/>
      <c r="I39" s="106"/>
      <c r="J39" s="106"/>
      <c r="K39" s="106"/>
    </row>
    <row r="40" spans="1:11" ht="7.9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ht="22.5" customHeight="1" x14ac:dyDescent="0.2">
      <c r="A41" s="8" t="s">
        <v>46</v>
      </c>
      <c r="B41" s="101" t="s">
        <v>47</v>
      </c>
      <c r="C41" s="101"/>
      <c r="D41" s="101"/>
      <c r="E41" s="101"/>
      <c r="F41" s="101"/>
      <c r="G41" s="101"/>
      <c r="H41" s="101"/>
      <c r="I41" s="9"/>
      <c r="J41" s="9"/>
      <c r="K41" s="9"/>
    </row>
    <row r="42" spans="1:11" ht="47.25" customHeight="1" x14ac:dyDescent="0.2">
      <c r="A42" s="10">
        <v>1</v>
      </c>
      <c r="B42" s="116" t="s">
        <v>48</v>
      </c>
      <c r="C42" s="116"/>
      <c r="D42" s="116"/>
      <c r="E42" s="116"/>
      <c r="F42" s="116"/>
      <c r="G42" s="116"/>
      <c r="H42" s="116"/>
      <c r="I42" s="9"/>
      <c r="J42" s="9"/>
      <c r="K42" s="9"/>
    </row>
    <row r="43" spans="1:11" ht="24" customHeight="1" x14ac:dyDescent="0.2">
      <c r="A43" s="11">
        <v>2</v>
      </c>
      <c r="B43" s="57" t="s">
        <v>49</v>
      </c>
      <c r="C43" s="57"/>
      <c r="D43" s="57"/>
      <c r="E43" s="57"/>
      <c r="F43" s="57"/>
      <c r="G43" s="57"/>
      <c r="H43" s="57"/>
      <c r="I43" s="9"/>
      <c r="J43" s="9"/>
      <c r="K43" s="9"/>
    </row>
    <row r="44" spans="1:11" ht="36.75" customHeight="1" x14ac:dyDescent="0.2">
      <c r="A44" s="11">
        <v>3</v>
      </c>
      <c r="B44" s="83" t="s">
        <v>50</v>
      </c>
      <c r="C44" s="107"/>
      <c r="D44" s="107"/>
      <c r="E44" s="107"/>
      <c r="F44" s="107"/>
      <c r="G44" s="107"/>
      <c r="H44" s="84"/>
      <c r="I44" s="9"/>
      <c r="J44" s="9"/>
      <c r="K44" s="9"/>
    </row>
    <row r="45" spans="1:11" ht="21.75" customHeight="1" x14ac:dyDescent="0.2">
      <c r="A45" s="11">
        <v>4</v>
      </c>
      <c r="B45" s="57" t="s">
        <v>51</v>
      </c>
      <c r="C45" s="57"/>
      <c r="D45" s="57"/>
      <c r="E45" s="57"/>
      <c r="F45" s="57"/>
      <c r="G45" s="57"/>
      <c r="H45" s="57"/>
      <c r="I45" s="9"/>
      <c r="J45" s="9"/>
      <c r="K45" s="9"/>
    </row>
    <row r="46" spans="1:11" ht="13.5" customHeight="1" x14ac:dyDescent="0.2">
      <c r="A46" s="12"/>
      <c r="B46" s="3"/>
      <c r="C46" s="3"/>
      <c r="D46" s="3"/>
      <c r="E46" s="3"/>
      <c r="F46" s="3"/>
      <c r="G46" s="3"/>
      <c r="H46" s="3"/>
      <c r="I46" s="9"/>
      <c r="J46" s="9"/>
      <c r="K46" s="9"/>
    </row>
    <row r="47" spans="1:11" ht="19.5" customHeight="1" x14ac:dyDescent="0.2">
      <c r="A47" s="106" t="s">
        <v>52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</row>
    <row r="48" spans="1:11" ht="6" customHeight="1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6" ht="21" customHeight="1" x14ac:dyDescent="0.2">
      <c r="A49" s="106" t="s">
        <v>53</v>
      </c>
      <c r="B49" s="106"/>
      <c r="C49" s="106"/>
      <c r="D49" s="106"/>
      <c r="E49" s="106"/>
      <c r="F49" s="106"/>
      <c r="G49" s="106"/>
      <c r="H49" s="106"/>
      <c r="I49" s="106"/>
      <c r="J49" s="106"/>
      <c r="K49" s="106"/>
    </row>
    <row r="50" spans="1:16" ht="10.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6" ht="20.25" customHeight="1" x14ac:dyDescent="0.2">
      <c r="A51" s="8" t="s">
        <v>46</v>
      </c>
      <c r="B51" s="101" t="s">
        <v>54</v>
      </c>
      <c r="C51" s="101"/>
      <c r="D51" s="101"/>
      <c r="E51" s="101"/>
      <c r="F51" s="101"/>
      <c r="G51" s="101"/>
      <c r="H51" s="101"/>
      <c r="I51" s="9"/>
      <c r="J51" s="9"/>
      <c r="K51" s="9"/>
    </row>
    <row r="52" spans="1:16" ht="48.75" customHeight="1" x14ac:dyDescent="0.2">
      <c r="A52" s="13">
        <v>1</v>
      </c>
      <c r="B52" s="83" t="s">
        <v>55</v>
      </c>
      <c r="C52" s="107"/>
      <c r="D52" s="107"/>
      <c r="E52" s="107"/>
      <c r="F52" s="107"/>
      <c r="G52" s="107"/>
      <c r="H52" s="84"/>
      <c r="I52" s="9"/>
      <c r="J52" s="9"/>
      <c r="K52" s="9"/>
    </row>
    <row r="53" spans="1:16" ht="35.25" customHeight="1" x14ac:dyDescent="0.2">
      <c r="A53" s="14">
        <v>2</v>
      </c>
      <c r="B53" s="83" t="s">
        <v>56</v>
      </c>
      <c r="C53" s="107"/>
      <c r="D53" s="107"/>
      <c r="E53" s="107"/>
      <c r="F53" s="107"/>
      <c r="G53" s="107"/>
      <c r="H53" s="84"/>
      <c r="I53" s="9"/>
      <c r="J53" s="9"/>
      <c r="K53" s="9"/>
    </row>
    <row r="54" spans="1:16" ht="15.75" x14ac:dyDescent="0.2">
      <c r="A54" s="106" t="s">
        <v>57</v>
      </c>
      <c r="B54" s="106"/>
      <c r="C54" s="106"/>
      <c r="D54" s="106"/>
      <c r="E54" s="106"/>
      <c r="F54" s="106"/>
      <c r="G54" s="106"/>
      <c r="H54" s="106"/>
      <c r="I54" s="9"/>
      <c r="J54" s="9"/>
      <c r="K54" s="9"/>
    </row>
    <row r="55" spans="1:16" s="15" customFormat="1" ht="16.5" customHeight="1" x14ac:dyDescent="0.2">
      <c r="A55" s="113" t="s">
        <v>58</v>
      </c>
      <c r="B55" s="113"/>
      <c r="C55" s="113"/>
      <c r="D55" s="113"/>
      <c r="E55" s="113"/>
      <c r="F55" s="113"/>
      <c r="G55" s="113"/>
      <c r="H55" s="113"/>
      <c r="I55" s="113"/>
      <c r="J55" s="4"/>
      <c r="K55" s="4"/>
    </row>
    <row r="56" spans="1:16" ht="15.75" x14ac:dyDescent="0.2">
      <c r="A56" s="16" t="s">
        <v>46</v>
      </c>
      <c r="B56" s="101" t="s">
        <v>59</v>
      </c>
      <c r="C56" s="101"/>
      <c r="D56" s="101" t="s">
        <v>60</v>
      </c>
      <c r="E56" s="101"/>
      <c r="F56" s="101" t="s">
        <v>61</v>
      </c>
      <c r="G56" s="101"/>
      <c r="H56" s="101" t="s">
        <v>62</v>
      </c>
      <c r="I56" s="101"/>
      <c r="J56" s="17"/>
      <c r="K56" s="18"/>
    </row>
    <row r="57" spans="1:16" ht="24" customHeight="1" x14ac:dyDescent="0.2">
      <c r="A57" s="19">
        <v>1</v>
      </c>
      <c r="B57" s="102">
        <v>2</v>
      </c>
      <c r="C57" s="102"/>
      <c r="D57" s="102">
        <v>3</v>
      </c>
      <c r="E57" s="102"/>
      <c r="F57" s="102">
        <v>4</v>
      </c>
      <c r="G57" s="102"/>
      <c r="H57" s="102">
        <v>6</v>
      </c>
      <c r="I57" s="102"/>
      <c r="J57" s="20"/>
      <c r="K57" s="9"/>
    </row>
    <row r="58" spans="1:16" ht="32.25" customHeight="1" x14ac:dyDescent="0.2">
      <c r="A58" s="21">
        <v>1</v>
      </c>
      <c r="B58" s="57" t="s">
        <v>63</v>
      </c>
      <c r="C58" s="57"/>
      <c r="D58" s="114">
        <f>147913090-250000-550+(4768251+580685+6629.87)+930229+98204.81+(4454090+1067101)+(898850+66400-898850)+135272</f>
        <v>159769402.68000001</v>
      </c>
      <c r="E58" s="114"/>
      <c r="F58" s="112">
        <f>28744680-25934.2-50000</f>
        <v>28668745.800000001</v>
      </c>
      <c r="G58" s="112"/>
      <c r="H58" s="112">
        <f t="shared" ref="H58:H63" si="0">D58+F58</f>
        <v>188438148.48000002</v>
      </c>
      <c r="I58" s="112"/>
      <c r="J58" s="22"/>
      <c r="K58" s="9"/>
      <c r="N58" s="23"/>
    </row>
    <row r="59" spans="1:16" ht="27" customHeight="1" x14ac:dyDescent="0.2">
      <c r="A59" s="21">
        <v>2</v>
      </c>
      <c r="B59" s="57" t="s">
        <v>64</v>
      </c>
      <c r="C59" s="57"/>
      <c r="D59" s="114">
        <v>5254600</v>
      </c>
      <c r="E59" s="114"/>
      <c r="F59" s="112">
        <v>1465320</v>
      </c>
      <c r="G59" s="112"/>
      <c r="H59" s="112">
        <f t="shared" si="0"/>
        <v>6719920</v>
      </c>
      <c r="I59" s="112"/>
      <c r="J59" s="22"/>
      <c r="K59" s="9"/>
    </row>
    <row r="60" spans="1:16" ht="37.5" customHeight="1" x14ac:dyDescent="0.2">
      <c r="A60" s="21">
        <v>3</v>
      </c>
      <c r="B60" s="57" t="s">
        <v>65</v>
      </c>
      <c r="C60" s="57"/>
      <c r="D60" s="114">
        <v>250000</v>
      </c>
      <c r="E60" s="114"/>
      <c r="F60" s="112">
        <v>0</v>
      </c>
      <c r="G60" s="112"/>
      <c r="H60" s="112">
        <f t="shared" si="0"/>
        <v>250000</v>
      </c>
      <c r="I60" s="112"/>
      <c r="J60" s="22"/>
      <c r="K60" s="9"/>
    </row>
    <row r="61" spans="1:16" ht="24" customHeight="1" x14ac:dyDescent="0.2">
      <c r="A61" s="21">
        <v>4</v>
      </c>
      <c r="B61" s="57" t="s">
        <v>66</v>
      </c>
      <c r="C61" s="57"/>
      <c r="D61" s="114">
        <v>0</v>
      </c>
      <c r="E61" s="114"/>
      <c r="F61" s="112">
        <f>101468.23+4867899+266421.6</f>
        <v>5235788.83</v>
      </c>
      <c r="G61" s="112"/>
      <c r="H61" s="112">
        <f t="shared" si="0"/>
        <v>5235788.83</v>
      </c>
      <c r="I61" s="112"/>
      <c r="J61" s="22"/>
      <c r="K61" s="9"/>
    </row>
    <row r="62" spans="1:16" ht="36" customHeight="1" x14ac:dyDescent="0.2">
      <c r="A62" s="21">
        <v>5</v>
      </c>
      <c r="B62" s="83" t="s">
        <v>67</v>
      </c>
      <c r="C62" s="84"/>
      <c r="D62" s="114">
        <v>0</v>
      </c>
      <c r="E62" s="114"/>
      <c r="F62" s="112">
        <f>980000+349000+9950316</f>
        <v>11279316</v>
      </c>
      <c r="G62" s="112"/>
      <c r="H62" s="112">
        <f t="shared" si="0"/>
        <v>11279316</v>
      </c>
      <c r="I62" s="112"/>
      <c r="J62" s="22"/>
      <c r="K62" s="9"/>
    </row>
    <row r="63" spans="1:16" ht="36" customHeight="1" x14ac:dyDescent="0.2">
      <c r="A63" s="24">
        <v>6</v>
      </c>
      <c r="B63" s="115" t="s">
        <v>68</v>
      </c>
      <c r="C63" s="115"/>
      <c r="D63" s="114">
        <v>550</v>
      </c>
      <c r="E63" s="114"/>
      <c r="F63" s="112">
        <v>25934.2</v>
      </c>
      <c r="G63" s="112"/>
      <c r="H63" s="112">
        <f t="shared" si="0"/>
        <v>26484.2</v>
      </c>
      <c r="I63" s="112"/>
      <c r="J63" s="22"/>
      <c r="K63" s="9"/>
    </row>
    <row r="64" spans="1:16" ht="15.75" x14ac:dyDescent="0.2">
      <c r="A64" s="72" t="s">
        <v>69</v>
      </c>
      <c r="B64" s="72"/>
      <c r="C64" s="72"/>
      <c r="D64" s="112">
        <f>SUM(D58:D63)</f>
        <v>165274552.68000001</v>
      </c>
      <c r="E64" s="112"/>
      <c r="F64" s="112">
        <f>SUM(F58:F63)</f>
        <v>46675104.830000006</v>
      </c>
      <c r="G64" s="112"/>
      <c r="H64" s="112">
        <f>SUM(H58:H63)</f>
        <v>211949657.51000002</v>
      </c>
      <c r="I64" s="112"/>
      <c r="J64" s="9"/>
      <c r="K64" s="9"/>
      <c r="N64" s="49"/>
      <c r="O64" s="49"/>
      <c r="P64" s="49"/>
    </row>
    <row r="65" spans="1:16" ht="15.75" customHeight="1" x14ac:dyDescent="0.2">
      <c r="A65" s="9"/>
      <c r="B65" s="3"/>
      <c r="C65" s="9"/>
      <c r="D65" s="25"/>
      <c r="E65" s="25"/>
      <c r="F65" s="25"/>
      <c r="G65" s="25"/>
      <c r="H65" s="25"/>
      <c r="I65" s="25"/>
      <c r="J65" s="9"/>
      <c r="K65" s="9"/>
      <c r="N65" s="49"/>
      <c r="O65" s="49"/>
      <c r="P65" s="49"/>
    </row>
    <row r="66" spans="1:16" ht="16.5" customHeight="1" x14ac:dyDescent="0.2">
      <c r="A66" s="106" t="s">
        <v>70</v>
      </c>
      <c r="B66" s="106"/>
      <c r="C66" s="106"/>
      <c r="D66" s="106"/>
      <c r="E66" s="106"/>
      <c r="F66" s="106"/>
      <c r="G66" s="106"/>
      <c r="H66" s="106"/>
      <c r="I66" s="9"/>
      <c r="J66" s="9"/>
      <c r="K66" s="9"/>
      <c r="N66" s="49"/>
      <c r="O66" s="49"/>
      <c r="P66" s="49"/>
    </row>
    <row r="67" spans="1:16" ht="16.5" customHeight="1" x14ac:dyDescent="0.2">
      <c r="A67" s="113" t="s">
        <v>58</v>
      </c>
      <c r="B67" s="113"/>
      <c r="C67" s="113"/>
      <c r="D67" s="113"/>
      <c r="E67" s="113"/>
      <c r="F67" s="113"/>
      <c r="G67" s="113"/>
      <c r="H67" s="113"/>
      <c r="I67" s="113"/>
      <c r="J67" s="4"/>
      <c r="K67" s="4"/>
      <c r="N67" s="49"/>
      <c r="O67" s="49"/>
      <c r="P67" s="49"/>
    </row>
    <row r="68" spans="1:16" ht="16.5" customHeight="1" x14ac:dyDescent="0.2">
      <c r="A68" s="101" t="s">
        <v>71</v>
      </c>
      <c r="B68" s="101"/>
      <c r="C68" s="101"/>
      <c r="D68" s="101" t="s">
        <v>60</v>
      </c>
      <c r="E68" s="101"/>
      <c r="F68" s="101" t="s">
        <v>61</v>
      </c>
      <c r="G68" s="101"/>
      <c r="H68" s="101" t="s">
        <v>62</v>
      </c>
      <c r="I68" s="101"/>
      <c r="J68" s="9"/>
      <c r="K68" s="9"/>
    </row>
    <row r="69" spans="1:16" ht="23.25" customHeight="1" x14ac:dyDescent="0.2">
      <c r="A69" s="102">
        <v>1</v>
      </c>
      <c r="B69" s="102"/>
      <c r="C69" s="102"/>
      <c r="D69" s="102">
        <v>2</v>
      </c>
      <c r="E69" s="102"/>
      <c r="F69" s="102">
        <v>3</v>
      </c>
      <c r="G69" s="102"/>
      <c r="H69" s="102">
        <v>4</v>
      </c>
      <c r="I69" s="102"/>
      <c r="J69" s="9"/>
      <c r="K69" s="9"/>
    </row>
    <row r="70" spans="1:16" ht="36.75" customHeight="1" x14ac:dyDescent="0.2">
      <c r="A70" s="83" t="s">
        <v>72</v>
      </c>
      <c r="B70" s="107"/>
      <c r="C70" s="84"/>
      <c r="D70" s="108">
        <f>D64-D71</f>
        <v>165024552.68000001</v>
      </c>
      <c r="E70" s="108"/>
      <c r="F70" s="108">
        <f>F64</f>
        <v>46675104.830000006</v>
      </c>
      <c r="G70" s="108"/>
      <c r="H70" s="108">
        <f>D70+F70</f>
        <v>211699657.51000002</v>
      </c>
      <c r="I70" s="108"/>
      <c r="J70" s="9"/>
      <c r="K70" s="9"/>
      <c r="O70" s="23"/>
    </row>
    <row r="71" spans="1:16" ht="70.5" customHeight="1" x14ac:dyDescent="0.2">
      <c r="A71" s="109" t="s">
        <v>73</v>
      </c>
      <c r="B71" s="110"/>
      <c r="C71" s="111"/>
      <c r="D71" s="108">
        <v>250000</v>
      </c>
      <c r="E71" s="108"/>
      <c r="F71" s="108">
        <f>F65</f>
        <v>0</v>
      </c>
      <c r="G71" s="108"/>
      <c r="H71" s="108">
        <f>D71+F71</f>
        <v>250000</v>
      </c>
      <c r="I71" s="108"/>
      <c r="J71" s="9"/>
      <c r="K71" s="9"/>
      <c r="O71" s="23"/>
    </row>
    <row r="72" spans="1:16" ht="15.75" x14ac:dyDescent="0.2">
      <c r="A72" s="103" t="s">
        <v>69</v>
      </c>
      <c r="B72" s="104"/>
      <c r="C72" s="104"/>
      <c r="D72" s="105">
        <f>D70+D71</f>
        <v>165274552.68000001</v>
      </c>
      <c r="E72" s="105"/>
      <c r="F72" s="105">
        <f t="shared" ref="F72" si="1">F70+F71</f>
        <v>46675104.830000006</v>
      </c>
      <c r="G72" s="105"/>
      <c r="H72" s="105">
        <f>H70+H71</f>
        <v>211949657.51000002</v>
      </c>
      <c r="I72" s="105"/>
      <c r="J72" s="9"/>
      <c r="K72" s="9"/>
    </row>
    <row r="73" spans="1:16" ht="10.5" customHeight="1" x14ac:dyDescent="0.2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</row>
    <row r="74" spans="1:16" ht="22.5" customHeight="1" x14ac:dyDescent="0.2">
      <c r="A74" s="106" t="s">
        <v>74</v>
      </c>
      <c r="B74" s="106"/>
      <c r="C74" s="106"/>
      <c r="D74" s="106"/>
      <c r="E74" s="106"/>
      <c r="F74" s="106"/>
      <c r="G74" s="106"/>
      <c r="H74" s="106"/>
      <c r="I74" s="9"/>
      <c r="J74" s="9"/>
      <c r="K74" s="9"/>
    </row>
    <row r="75" spans="1:16" s="15" customFormat="1" ht="29.25" customHeight="1" x14ac:dyDescent="0.2">
      <c r="A75" s="16" t="s">
        <v>46</v>
      </c>
      <c r="B75" s="16" t="s">
        <v>75</v>
      </c>
      <c r="C75" s="16" t="s">
        <v>76</v>
      </c>
      <c r="D75" s="101" t="s">
        <v>77</v>
      </c>
      <c r="E75" s="101"/>
      <c r="F75" s="101" t="s">
        <v>60</v>
      </c>
      <c r="G75" s="101"/>
      <c r="H75" s="101" t="s">
        <v>61</v>
      </c>
      <c r="I75" s="101"/>
      <c r="J75" s="101" t="s">
        <v>62</v>
      </c>
      <c r="K75" s="101"/>
    </row>
    <row r="76" spans="1:16" ht="21.95" customHeight="1" x14ac:dyDescent="0.2">
      <c r="A76" s="19">
        <v>1</v>
      </c>
      <c r="B76" s="19">
        <v>2</v>
      </c>
      <c r="C76" s="19">
        <v>3</v>
      </c>
      <c r="D76" s="102">
        <v>4</v>
      </c>
      <c r="E76" s="102"/>
      <c r="F76" s="102">
        <v>5</v>
      </c>
      <c r="G76" s="102"/>
      <c r="H76" s="102">
        <v>6</v>
      </c>
      <c r="I76" s="102"/>
      <c r="J76" s="102">
        <v>7</v>
      </c>
      <c r="K76" s="71"/>
    </row>
    <row r="77" spans="1:16" ht="19.5" customHeight="1" x14ac:dyDescent="0.2">
      <c r="A77" s="21">
        <v>1</v>
      </c>
      <c r="B77" s="26" t="s">
        <v>78</v>
      </c>
      <c r="C77" s="27"/>
      <c r="D77" s="71"/>
      <c r="E77" s="71"/>
      <c r="F77" s="71"/>
      <c r="G77" s="71"/>
      <c r="H77" s="71"/>
      <c r="I77" s="71"/>
      <c r="J77" s="71"/>
      <c r="K77" s="71"/>
    </row>
    <row r="78" spans="1:16" ht="23.25" customHeight="1" x14ac:dyDescent="0.2">
      <c r="A78" s="28"/>
      <c r="B78" s="29" t="s">
        <v>79</v>
      </c>
      <c r="C78" s="29" t="s">
        <v>80</v>
      </c>
      <c r="D78" s="57" t="s">
        <v>81</v>
      </c>
      <c r="E78" s="57"/>
      <c r="F78" s="70">
        <v>6</v>
      </c>
      <c r="G78" s="70"/>
      <c r="H78" s="71"/>
      <c r="I78" s="71"/>
      <c r="J78" s="70">
        <f t="shared" ref="J78:J83" si="2">F78+H78</f>
        <v>6</v>
      </c>
      <c r="K78" s="70"/>
    </row>
    <row r="79" spans="1:16" ht="36" customHeight="1" x14ac:dyDescent="0.2">
      <c r="A79" s="28"/>
      <c r="B79" s="30" t="s">
        <v>82</v>
      </c>
      <c r="C79" s="29" t="s">
        <v>80</v>
      </c>
      <c r="D79" s="57" t="s">
        <v>83</v>
      </c>
      <c r="E79" s="57"/>
      <c r="F79" s="100">
        <f>F80+F81+F82</f>
        <v>645.02</v>
      </c>
      <c r="G79" s="100"/>
      <c r="H79" s="100">
        <f>H80+H81+H82</f>
        <v>65.27000000000001</v>
      </c>
      <c r="I79" s="100"/>
      <c r="J79" s="100">
        <f t="shared" si="2"/>
        <v>710.29</v>
      </c>
      <c r="K79" s="100"/>
      <c r="N79" s="31"/>
    </row>
    <row r="80" spans="1:16" ht="28.5" customHeight="1" x14ac:dyDescent="0.2">
      <c r="A80" s="28"/>
      <c r="B80" s="30" t="s">
        <v>84</v>
      </c>
      <c r="C80" s="29" t="s">
        <v>80</v>
      </c>
      <c r="D80" s="57" t="s">
        <v>83</v>
      </c>
      <c r="E80" s="57"/>
      <c r="F80" s="100">
        <v>410.02</v>
      </c>
      <c r="G80" s="100"/>
      <c r="H80" s="100">
        <v>46.77</v>
      </c>
      <c r="I80" s="100"/>
      <c r="J80" s="100">
        <f t="shared" si="2"/>
        <v>456.78999999999996</v>
      </c>
      <c r="K80" s="100"/>
      <c r="P80" s="31"/>
    </row>
    <row r="81" spans="1:14" ht="20.25" customHeight="1" x14ac:dyDescent="0.2">
      <c r="A81" s="28"/>
      <c r="B81" s="30" t="s">
        <v>85</v>
      </c>
      <c r="C81" s="29" t="s">
        <v>80</v>
      </c>
      <c r="D81" s="57" t="s">
        <v>83</v>
      </c>
      <c r="E81" s="57"/>
      <c r="F81" s="100">
        <v>99</v>
      </c>
      <c r="G81" s="100"/>
      <c r="H81" s="100">
        <v>4.5</v>
      </c>
      <c r="I81" s="100"/>
      <c r="J81" s="100">
        <f t="shared" si="2"/>
        <v>103.5</v>
      </c>
      <c r="K81" s="100"/>
    </row>
    <row r="82" spans="1:14" ht="23.25" customHeight="1" x14ac:dyDescent="0.2">
      <c r="A82" s="28"/>
      <c r="B82" s="30" t="s">
        <v>86</v>
      </c>
      <c r="C82" s="29" t="s">
        <v>80</v>
      </c>
      <c r="D82" s="57" t="s">
        <v>83</v>
      </c>
      <c r="E82" s="57"/>
      <c r="F82" s="100">
        <v>136</v>
      </c>
      <c r="G82" s="100"/>
      <c r="H82" s="100">
        <v>14</v>
      </c>
      <c r="I82" s="100"/>
      <c r="J82" s="100">
        <f t="shared" si="2"/>
        <v>150</v>
      </c>
      <c r="K82" s="100"/>
    </row>
    <row r="83" spans="1:14" ht="53.25" customHeight="1" x14ac:dyDescent="0.2">
      <c r="A83" s="28"/>
      <c r="B83" s="32" t="s">
        <v>87</v>
      </c>
      <c r="C83" s="29" t="s">
        <v>88</v>
      </c>
      <c r="D83" s="57" t="s">
        <v>89</v>
      </c>
      <c r="E83" s="57"/>
      <c r="F83" s="99">
        <v>250000</v>
      </c>
      <c r="G83" s="99"/>
      <c r="H83" s="99"/>
      <c r="I83" s="99"/>
      <c r="J83" s="99">
        <f t="shared" si="2"/>
        <v>250000</v>
      </c>
      <c r="K83" s="99"/>
    </row>
    <row r="84" spans="1:14" s="34" customFormat="1" ht="41.25" customHeight="1" x14ac:dyDescent="0.2">
      <c r="A84" s="33"/>
      <c r="B84" s="29" t="s">
        <v>90</v>
      </c>
      <c r="C84" s="29" t="s">
        <v>88</v>
      </c>
      <c r="D84" s="57" t="s">
        <v>91</v>
      </c>
      <c r="E84" s="57"/>
      <c r="F84" s="99">
        <f>D63</f>
        <v>550</v>
      </c>
      <c r="G84" s="99"/>
      <c r="H84" s="99">
        <f>F63</f>
        <v>25934.2</v>
      </c>
      <c r="I84" s="99"/>
      <c r="J84" s="99">
        <f>F84+H84</f>
        <v>26484.2</v>
      </c>
      <c r="K84" s="99"/>
    </row>
    <row r="85" spans="1:14" ht="21.75" customHeight="1" x14ac:dyDescent="0.2">
      <c r="A85" s="28">
        <v>2</v>
      </c>
      <c r="B85" s="26" t="s">
        <v>92</v>
      </c>
      <c r="C85" s="29"/>
      <c r="D85" s="57"/>
      <c r="E85" s="57"/>
      <c r="F85" s="75"/>
      <c r="G85" s="75"/>
      <c r="H85" s="72"/>
      <c r="I85" s="72"/>
      <c r="J85" s="68"/>
      <c r="K85" s="69"/>
    </row>
    <row r="86" spans="1:14" ht="20.25" customHeight="1" x14ac:dyDescent="0.2">
      <c r="A86" s="28"/>
      <c r="B86" s="29" t="s">
        <v>93</v>
      </c>
      <c r="C86" s="29" t="s">
        <v>94</v>
      </c>
      <c r="D86" s="57" t="s">
        <v>81</v>
      </c>
      <c r="E86" s="57"/>
      <c r="F86" s="97">
        <v>2679</v>
      </c>
      <c r="G86" s="97"/>
      <c r="H86" s="98"/>
      <c r="I86" s="98"/>
      <c r="J86" s="73">
        <f t="shared" ref="J86:J91" si="3">F86+H86</f>
        <v>2679</v>
      </c>
      <c r="K86" s="74"/>
      <c r="N86" s="35"/>
    </row>
    <row r="87" spans="1:14" ht="36" customHeight="1" x14ac:dyDescent="0.2">
      <c r="A87" s="28"/>
      <c r="B87" s="29" t="s">
        <v>95</v>
      </c>
      <c r="C87" s="29" t="s">
        <v>94</v>
      </c>
      <c r="D87" s="57" t="s">
        <v>96</v>
      </c>
      <c r="E87" s="57"/>
      <c r="F87" s="98"/>
      <c r="G87" s="98"/>
      <c r="H87" s="97">
        <v>370</v>
      </c>
      <c r="I87" s="97"/>
      <c r="J87" s="73">
        <f t="shared" si="3"/>
        <v>370</v>
      </c>
      <c r="K87" s="74"/>
    </row>
    <row r="88" spans="1:14" ht="24" customHeight="1" x14ac:dyDescent="0.2">
      <c r="A88" s="28"/>
      <c r="B88" s="29" t="s">
        <v>97</v>
      </c>
      <c r="C88" s="29" t="s">
        <v>94</v>
      </c>
      <c r="D88" s="57" t="s">
        <v>96</v>
      </c>
      <c r="E88" s="57"/>
      <c r="F88" s="97">
        <v>1122</v>
      </c>
      <c r="G88" s="97"/>
      <c r="H88" s="98"/>
      <c r="I88" s="98"/>
      <c r="J88" s="73">
        <f t="shared" si="3"/>
        <v>1122</v>
      </c>
      <c r="K88" s="74"/>
    </row>
    <row r="89" spans="1:14" ht="27" customHeight="1" x14ac:dyDescent="0.2">
      <c r="A89" s="28"/>
      <c r="B89" s="29" t="s">
        <v>98</v>
      </c>
      <c r="C89" s="29" t="s">
        <v>94</v>
      </c>
      <c r="D89" s="57" t="s">
        <v>96</v>
      </c>
      <c r="E89" s="57"/>
      <c r="F89" s="98">
        <v>2210</v>
      </c>
      <c r="G89" s="98"/>
      <c r="H89" s="97">
        <v>301</v>
      </c>
      <c r="I89" s="97"/>
      <c r="J89" s="73">
        <f t="shared" si="3"/>
        <v>2511</v>
      </c>
      <c r="K89" s="74"/>
    </row>
    <row r="90" spans="1:14" ht="54" customHeight="1" x14ac:dyDescent="0.2">
      <c r="A90" s="28"/>
      <c r="B90" s="29" t="s">
        <v>99</v>
      </c>
      <c r="C90" s="29" t="s">
        <v>94</v>
      </c>
      <c r="D90" s="57" t="s">
        <v>96</v>
      </c>
      <c r="E90" s="57"/>
      <c r="F90" s="85">
        <v>56</v>
      </c>
      <c r="G90" s="86"/>
      <c r="H90" s="73">
        <v>5</v>
      </c>
      <c r="I90" s="74"/>
      <c r="J90" s="73">
        <f t="shared" si="3"/>
        <v>61</v>
      </c>
      <c r="K90" s="74"/>
    </row>
    <row r="91" spans="1:14" ht="79.5" customHeight="1" x14ac:dyDescent="0.2">
      <c r="A91" s="28"/>
      <c r="B91" s="29" t="s">
        <v>100</v>
      </c>
      <c r="C91" s="29" t="s">
        <v>94</v>
      </c>
      <c r="D91" s="57" t="s">
        <v>96</v>
      </c>
      <c r="E91" s="57"/>
      <c r="F91" s="85">
        <v>25</v>
      </c>
      <c r="G91" s="86"/>
      <c r="H91" s="73">
        <v>4</v>
      </c>
      <c r="I91" s="74"/>
      <c r="J91" s="73">
        <f t="shared" si="3"/>
        <v>29</v>
      </c>
      <c r="K91" s="74"/>
    </row>
    <row r="92" spans="1:14" ht="74.25" customHeight="1" x14ac:dyDescent="0.2">
      <c r="A92" s="28"/>
      <c r="B92" s="36" t="s">
        <v>101</v>
      </c>
      <c r="C92" s="29" t="s">
        <v>80</v>
      </c>
      <c r="D92" s="89" t="s">
        <v>102</v>
      </c>
      <c r="E92" s="90"/>
      <c r="F92" s="91"/>
      <c r="G92" s="92"/>
      <c r="H92" s="93">
        <v>4</v>
      </c>
      <c r="I92" s="94"/>
      <c r="J92" s="93">
        <f>F92+H92</f>
        <v>4</v>
      </c>
      <c r="K92" s="94"/>
    </row>
    <row r="93" spans="1:14" ht="84" customHeight="1" x14ac:dyDescent="0.2">
      <c r="A93" s="28"/>
      <c r="B93" s="29" t="s">
        <v>103</v>
      </c>
      <c r="C93" s="29" t="s">
        <v>80</v>
      </c>
      <c r="D93" s="83" t="s">
        <v>104</v>
      </c>
      <c r="E93" s="84"/>
      <c r="F93" s="95">
        <v>1</v>
      </c>
      <c r="G93" s="96"/>
      <c r="H93" s="93"/>
      <c r="I93" s="94"/>
      <c r="J93" s="93">
        <f t="shared" ref="J93:J96" si="4">F93+H93</f>
        <v>1</v>
      </c>
      <c r="K93" s="94"/>
    </row>
    <row r="94" spans="1:14" ht="66.75" customHeight="1" x14ac:dyDescent="0.2">
      <c r="A94" s="28"/>
      <c r="B94" s="29" t="s">
        <v>105</v>
      </c>
      <c r="C94" s="29" t="s">
        <v>106</v>
      </c>
      <c r="D94" s="83" t="s">
        <v>107</v>
      </c>
      <c r="E94" s="84"/>
      <c r="F94" s="85">
        <v>4008</v>
      </c>
      <c r="G94" s="86"/>
      <c r="H94" s="73"/>
      <c r="I94" s="74"/>
      <c r="J94" s="73">
        <f t="shared" si="4"/>
        <v>4008</v>
      </c>
      <c r="K94" s="74"/>
    </row>
    <row r="95" spans="1:14" ht="73.5" customHeight="1" x14ac:dyDescent="0.2">
      <c r="A95" s="28"/>
      <c r="B95" s="29" t="s">
        <v>108</v>
      </c>
      <c r="C95" s="29" t="s">
        <v>80</v>
      </c>
      <c r="D95" s="83" t="s">
        <v>109</v>
      </c>
      <c r="E95" s="84"/>
      <c r="F95" s="85">
        <v>6</v>
      </c>
      <c r="G95" s="86"/>
      <c r="H95" s="73"/>
      <c r="I95" s="74"/>
      <c r="J95" s="73">
        <f t="shared" si="4"/>
        <v>6</v>
      </c>
      <c r="K95" s="74"/>
    </row>
    <row r="96" spans="1:14" ht="60.75" customHeight="1" x14ac:dyDescent="0.2">
      <c r="A96" s="28"/>
      <c r="B96" s="29" t="s">
        <v>110</v>
      </c>
      <c r="C96" s="29" t="s">
        <v>80</v>
      </c>
      <c r="D96" s="83" t="s">
        <v>111</v>
      </c>
      <c r="E96" s="84"/>
      <c r="F96" s="85">
        <v>6</v>
      </c>
      <c r="G96" s="86"/>
      <c r="H96" s="73"/>
      <c r="I96" s="74"/>
      <c r="J96" s="73">
        <f t="shared" si="4"/>
        <v>6</v>
      </c>
      <c r="K96" s="74"/>
    </row>
    <row r="97" spans="1:11" ht="19.5" customHeight="1" x14ac:dyDescent="0.2">
      <c r="A97" s="28">
        <v>3</v>
      </c>
      <c r="B97" s="26" t="s">
        <v>112</v>
      </c>
      <c r="C97" s="29"/>
      <c r="D97" s="57"/>
      <c r="E97" s="87"/>
      <c r="F97" s="88"/>
      <c r="G97" s="88"/>
      <c r="H97" s="70"/>
      <c r="I97" s="70"/>
      <c r="J97" s="81"/>
      <c r="K97" s="81"/>
    </row>
    <row r="98" spans="1:11" s="37" customFormat="1" ht="31.5" customHeight="1" x14ac:dyDescent="0.2">
      <c r="A98" s="28"/>
      <c r="B98" s="29" t="s">
        <v>113</v>
      </c>
      <c r="C98" s="29" t="s">
        <v>88</v>
      </c>
      <c r="D98" s="57" t="s">
        <v>107</v>
      </c>
      <c r="E98" s="57"/>
      <c r="F98" s="81">
        <f>D70/(F86+H87)</f>
        <v>54124.156339783534</v>
      </c>
      <c r="G98" s="81"/>
      <c r="H98" s="82">
        <v>51718.47</v>
      </c>
      <c r="I98" s="82"/>
      <c r="J98" s="81">
        <f>(F98+H98)/2</f>
        <v>52921.313169891771</v>
      </c>
      <c r="K98" s="81"/>
    </row>
    <row r="99" spans="1:11" s="37" customFormat="1" ht="21" customHeight="1" x14ac:dyDescent="0.2">
      <c r="A99" s="28"/>
      <c r="B99" s="29" t="s">
        <v>114</v>
      </c>
      <c r="C99" s="29" t="s">
        <v>88</v>
      </c>
      <c r="D99" s="57" t="s">
        <v>107</v>
      </c>
      <c r="E99" s="57"/>
      <c r="F99" s="76">
        <v>1250</v>
      </c>
      <c r="G99" s="77"/>
      <c r="H99" s="76"/>
      <c r="I99" s="77"/>
      <c r="J99" s="76">
        <f>F99+H99</f>
        <v>1250</v>
      </c>
      <c r="K99" s="77"/>
    </row>
    <row r="100" spans="1:11" s="37" customFormat="1" ht="108.75" customHeight="1" x14ac:dyDescent="0.2">
      <c r="A100" s="28"/>
      <c r="B100" s="29" t="s">
        <v>115</v>
      </c>
      <c r="C100" s="29" t="s">
        <v>88</v>
      </c>
      <c r="D100" s="57" t="s">
        <v>107</v>
      </c>
      <c r="E100" s="57"/>
      <c r="F100" s="76">
        <v>4249.5</v>
      </c>
      <c r="G100" s="77"/>
      <c r="H100" s="78"/>
      <c r="I100" s="79"/>
      <c r="J100" s="78">
        <f>F100+H100</f>
        <v>4249.5</v>
      </c>
      <c r="K100" s="79"/>
    </row>
    <row r="101" spans="1:11" s="37" customFormat="1" ht="162.75" customHeight="1" x14ac:dyDescent="0.2">
      <c r="A101" s="28"/>
      <c r="B101" s="38" t="s">
        <v>116</v>
      </c>
      <c r="C101" s="29" t="s">
        <v>88</v>
      </c>
      <c r="D101" s="57" t="s">
        <v>107</v>
      </c>
      <c r="E101" s="57"/>
      <c r="F101" s="80">
        <v>4026</v>
      </c>
      <c r="G101" s="80"/>
      <c r="H101" s="80"/>
      <c r="I101" s="80"/>
      <c r="J101" s="80">
        <f>F101</f>
        <v>4026</v>
      </c>
      <c r="K101" s="80"/>
    </row>
    <row r="102" spans="1:11" s="37" customFormat="1" ht="35.450000000000003" customHeight="1" x14ac:dyDescent="0.2">
      <c r="A102" s="28"/>
      <c r="B102" s="29" t="s">
        <v>117</v>
      </c>
      <c r="C102" s="29" t="s">
        <v>94</v>
      </c>
      <c r="D102" s="57" t="s">
        <v>107</v>
      </c>
      <c r="E102" s="57"/>
      <c r="F102" s="72">
        <f>ROUND(F86/F80,0)</f>
        <v>7</v>
      </c>
      <c r="G102" s="72"/>
      <c r="H102" s="73">
        <f>ROUND(H89/H80,0)</f>
        <v>6</v>
      </c>
      <c r="I102" s="74"/>
      <c r="J102" s="75">
        <f>ROUND((J86+J87)/J80,0)</f>
        <v>7</v>
      </c>
      <c r="K102" s="75"/>
    </row>
    <row r="103" spans="1:11" s="37" customFormat="1" ht="64.5" customHeight="1" x14ac:dyDescent="0.2">
      <c r="A103" s="28"/>
      <c r="B103" s="39" t="s">
        <v>118</v>
      </c>
      <c r="C103" s="29" t="s">
        <v>88</v>
      </c>
      <c r="D103" s="57" t="s">
        <v>107</v>
      </c>
      <c r="E103" s="57"/>
      <c r="F103" s="72"/>
      <c r="G103" s="72"/>
      <c r="H103" s="68">
        <f>F61/H92</f>
        <v>1308947.2075</v>
      </c>
      <c r="I103" s="69"/>
      <c r="J103" s="68">
        <f>F103+H103</f>
        <v>1308947.2075</v>
      </c>
      <c r="K103" s="69"/>
    </row>
    <row r="104" spans="1:11" s="37" customFormat="1" ht="31.5" customHeight="1" x14ac:dyDescent="0.2">
      <c r="A104" s="28"/>
      <c r="B104" s="39" t="s">
        <v>119</v>
      </c>
      <c r="C104" s="29" t="s">
        <v>88</v>
      </c>
      <c r="D104" s="57" t="s">
        <v>107</v>
      </c>
      <c r="E104" s="57"/>
      <c r="F104" s="68">
        <f>D71/F93</f>
        <v>250000</v>
      </c>
      <c r="G104" s="69"/>
      <c r="H104" s="68"/>
      <c r="I104" s="69"/>
      <c r="J104" s="68">
        <f>F104+H104</f>
        <v>250000</v>
      </c>
      <c r="K104" s="69"/>
    </row>
    <row r="105" spans="1:11" s="37" customFormat="1" ht="69" customHeight="1" x14ac:dyDescent="0.2">
      <c r="A105" s="28"/>
      <c r="B105" s="39" t="s">
        <v>120</v>
      </c>
      <c r="C105" s="29" t="s">
        <v>88</v>
      </c>
      <c r="D105" s="57" t="s">
        <v>107</v>
      </c>
      <c r="E105" s="57"/>
      <c r="F105" s="68">
        <v>1491240.36</v>
      </c>
      <c r="G105" s="69"/>
      <c r="H105" s="68"/>
      <c r="I105" s="69"/>
      <c r="J105" s="68">
        <f>F105+H105</f>
        <v>1491240.36</v>
      </c>
      <c r="K105" s="69"/>
    </row>
    <row r="106" spans="1:11" s="37" customFormat="1" ht="65.25" customHeight="1" x14ac:dyDescent="0.2">
      <c r="A106" s="28"/>
      <c r="B106" s="39" t="s">
        <v>121</v>
      </c>
      <c r="C106" s="29" t="s">
        <v>88</v>
      </c>
      <c r="D106" s="57" t="s">
        <v>107</v>
      </c>
      <c r="E106" s="57"/>
      <c r="F106" s="68">
        <v>657535.67000000004</v>
      </c>
      <c r="G106" s="69"/>
      <c r="H106" s="68"/>
      <c r="I106" s="69"/>
      <c r="J106" s="68">
        <f>F106+H106</f>
        <v>657535.67000000004</v>
      </c>
      <c r="K106" s="69"/>
    </row>
    <row r="107" spans="1:11" s="37" customFormat="1" ht="18.75" customHeight="1" x14ac:dyDescent="0.2">
      <c r="A107" s="28">
        <v>4</v>
      </c>
      <c r="B107" s="26" t="s">
        <v>122</v>
      </c>
      <c r="C107" s="29"/>
      <c r="D107" s="57"/>
      <c r="E107" s="57"/>
      <c r="F107" s="70"/>
      <c r="G107" s="70"/>
      <c r="H107" s="71"/>
      <c r="I107" s="71"/>
      <c r="J107" s="70"/>
      <c r="K107" s="70"/>
    </row>
    <row r="108" spans="1:11" ht="44.25" customHeight="1" x14ac:dyDescent="0.2">
      <c r="A108" s="28"/>
      <c r="B108" s="29" t="s">
        <v>123</v>
      </c>
      <c r="C108" s="29" t="s">
        <v>124</v>
      </c>
      <c r="D108" s="57" t="s">
        <v>125</v>
      </c>
      <c r="E108" s="57"/>
      <c r="F108" s="65">
        <v>100</v>
      </c>
      <c r="G108" s="65"/>
      <c r="H108" s="66">
        <v>100</v>
      </c>
      <c r="I108" s="66"/>
      <c r="J108" s="65">
        <v>100</v>
      </c>
      <c r="K108" s="65"/>
    </row>
    <row r="109" spans="1:11" ht="33.75" customHeight="1" x14ac:dyDescent="0.2">
      <c r="A109" s="40"/>
      <c r="B109" s="36" t="s">
        <v>126</v>
      </c>
      <c r="C109" s="36" t="s">
        <v>124</v>
      </c>
      <c r="D109" s="67" t="s">
        <v>125</v>
      </c>
      <c r="E109" s="67"/>
      <c r="F109" s="64">
        <f>ROUND(F89*100/F86,1)</f>
        <v>82.5</v>
      </c>
      <c r="G109" s="64"/>
      <c r="H109" s="64">
        <f>ROUND(H89*100/H87,1)</f>
        <v>81.400000000000006</v>
      </c>
      <c r="I109" s="64"/>
      <c r="J109" s="64">
        <f>ROUND(J89*100/(J86+J87),1)</f>
        <v>82.4</v>
      </c>
      <c r="K109" s="64"/>
    </row>
    <row r="110" spans="1:11" ht="36.75" customHeight="1" x14ac:dyDescent="0.2">
      <c r="A110" s="28"/>
      <c r="B110" s="29" t="s">
        <v>127</v>
      </c>
      <c r="C110" s="29" t="s">
        <v>124</v>
      </c>
      <c r="D110" s="57" t="s">
        <v>107</v>
      </c>
      <c r="E110" s="57"/>
      <c r="F110" s="59">
        <v>82.5</v>
      </c>
      <c r="G110" s="59"/>
      <c r="H110" s="64">
        <v>82.5</v>
      </c>
      <c r="I110" s="64"/>
      <c r="J110" s="64">
        <v>82.5</v>
      </c>
      <c r="K110" s="64"/>
    </row>
    <row r="111" spans="1:11" ht="36.75" customHeight="1" x14ac:dyDescent="0.2">
      <c r="A111" s="33"/>
      <c r="B111" s="41" t="s">
        <v>128</v>
      </c>
      <c r="C111" s="29" t="s">
        <v>124</v>
      </c>
      <c r="D111" s="57" t="s">
        <v>125</v>
      </c>
      <c r="E111" s="57"/>
      <c r="F111" s="59">
        <v>100</v>
      </c>
      <c r="G111" s="59"/>
      <c r="H111" s="64">
        <v>100</v>
      </c>
      <c r="I111" s="64"/>
      <c r="J111" s="64">
        <v>100</v>
      </c>
      <c r="K111" s="64"/>
    </row>
    <row r="112" spans="1:11" ht="33.75" customHeight="1" x14ac:dyDescent="0.2">
      <c r="A112" s="27"/>
      <c r="B112" s="29" t="s">
        <v>129</v>
      </c>
      <c r="C112" s="29" t="s">
        <v>124</v>
      </c>
      <c r="D112" s="57" t="s">
        <v>107</v>
      </c>
      <c r="E112" s="57"/>
      <c r="F112" s="61"/>
      <c r="G112" s="61"/>
      <c r="H112" s="62">
        <v>106.4</v>
      </c>
      <c r="I112" s="63"/>
      <c r="J112" s="64">
        <f>H112</f>
        <v>106.4</v>
      </c>
      <c r="K112" s="64"/>
    </row>
    <row r="113" spans="1:11" ht="36.75" customHeight="1" x14ac:dyDescent="0.2">
      <c r="A113" s="27"/>
      <c r="B113" s="29" t="s">
        <v>130</v>
      </c>
      <c r="C113" s="29" t="s">
        <v>124</v>
      </c>
      <c r="D113" s="57" t="s">
        <v>107</v>
      </c>
      <c r="E113" s="57"/>
      <c r="F113" s="62">
        <v>91.1</v>
      </c>
      <c r="G113" s="63"/>
      <c r="H113" s="64"/>
      <c r="I113" s="64"/>
      <c r="J113" s="64">
        <f>F113</f>
        <v>91.1</v>
      </c>
      <c r="K113" s="64"/>
    </row>
    <row r="114" spans="1:11" ht="19.5" customHeight="1" x14ac:dyDescent="0.2">
      <c r="A114" s="27"/>
      <c r="B114" s="29" t="s">
        <v>131</v>
      </c>
      <c r="C114" s="29" t="s">
        <v>124</v>
      </c>
      <c r="D114" s="57" t="s">
        <v>107</v>
      </c>
      <c r="E114" s="57"/>
      <c r="F114" s="58"/>
      <c r="G114" s="58"/>
      <c r="H114" s="59">
        <v>98.1</v>
      </c>
      <c r="I114" s="59"/>
      <c r="J114" s="59">
        <f>H114</f>
        <v>98.1</v>
      </c>
      <c r="K114" s="59"/>
    </row>
    <row r="115" spans="1:11" ht="15.75" x14ac:dyDescent="0.2">
      <c r="A115" s="9"/>
      <c r="B115" s="3"/>
      <c r="C115" s="3"/>
      <c r="D115" s="3"/>
      <c r="E115" s="3"/>
      <c r="F115" s="5"/>
      <c r="G115" s="5"/>
      <c r="H115" s="42"/>
      <c r="I115" s="42"/>
      <c r="J115" s="42"/>
      <c r="K115" s="42"/>
    </row>
    <row r="116" spans="1:11" ht="27.75" customHeight="1" x14ac:dyDescent="0.25">
      <c r="A116" s="52" t="s">
        <v>132</v>
      </c>
      <c r="B116" s="52"/>
      <c r="C116" s="43"/>
      <c r="D116" s="43"/>
      <c r="E116" s="44"/>
      <c r="F116" s="43"/>
      <c r="G116" s="43"/>
      <c r="H116" s="60" t="s">
        <v>133</v>
      </c>
      <c r="I116" s="60"/>
      <c r="J116" s="60"/>
      <c r="K116" s="60"/>
    </row>
    <row r="117" spans="1:11" ht="58.5" customHeight="1" x14ac:dyDescent="0.25">
      <c r="A117" s="52" t="s">
        <v>134</v>
      </c>
      <c r="B117" s="52"/>
      <c r="C117" s="43"/>
      <c r="D117" s="43"/>
      <c r="E117" s="45" t="s">
        <v>135</v>
      </c>
      <c r="F117" s="46"/>
      <c r="G117" s="46"/>
      <c r="H117" s="53" t="s">
        <v>136</v>
      </c>
      <c r="I117" s="54"/>
      <c r="J117" s="54"/>
      <c r="K117" s="54"/>
    </row>
    <row r="118" spans="1:11" ht="19.5" customHeight="1" x14ac:dyDescent="0.25">
      <c r="A118" s="52" t="s">
        <v>137</v>
      </c>
      <c r="B118" s="52"/>
      <c r="C118" s="43"/>
      <c r="D118" s="43"/>
      <c r="E118" s="43"/>
      <c r="F118" s="43"/>
      <c r="G118" s="43"/>
      <c r="H118" s="55"/>
      <c r="I118" s="55"/>
      <c r="J118" s="55"/>
      <c r="K118" s="55"/>
    </row>
    <row r="119" spans="1:11" ht="29.25" customHeight="1" x14ac:dyDescent="0.25">
      <c r="A119" s="47"/>
      <c r="B119" s="43"/>
      <c r="C119" s="43"/>
      <c r="D119" s="43"/>
      <c r="E119" s="44"/>
      <c r="F119" s="43"/>
      <c r="G119" s="43"/>
      <c r="H119" s="56" t="s">
        <v>138</v>
      </c>
      <c r="I119" s="56"/>
      <c r="J119" s="56"/>
      <c r="K119" s="56"/>
    </row>
    <row r="120" spans="1:11" ht="29.25" customHeight="1" x14ac:dyDescent="0.2">
      <c r="A120" s="47" t="s">
        <v>139</v>
      </c>
      <c r="B120" s="43"/>
      <c r="C120" s="47"/>
      <c r="D120" s="43"/>
      <c r="E120" s="45" t="s">
        <v>135</v>
      </c>
      <c r="F120" s="45"/>
      <c r="G120" s="46"/>
      <c r="H120" s="53" t="s">
        <v>136</v>
      </c>
      <c r="I120" s="54"/>
      <c r="J120" s="54"/>
      <c r="K120" s="54"/>
    </row>
    <row r="121" spans="1:11" ht="21" customHeight="1" x14ac:dyDescent="0.2">
      <c r="A121" s="48"/>
      <c r="B121" s="50" t="s">
        <v>140</v>
      </c>
      <c r="C121" s="50"/>
      <c r="D121" s="50"/>
      <c r="E121" s="48"/>
      <c r="F121" s="48"/>
      <c r="G121" s="48"/>
      <c r="H121" s="48"/>
      <c r="I121" s="48"/>
      <c r="J121" s="48"/>
      <c r="K121" s="48"/>
    </row>
    <row r="122" spans="1:11" ht="16.5" customHeight="1" x14ac:dyDescent="0.2">
      <c r="A122" s="48"/>
      <c r="B122" s="48" t="s">
        <v>141</v>
      </c>
      <c r="C122" s="48"/>
      <c r="D122" s="48"/>
      <c r="E122" s="48"/>
      <c r="F122" s="48"/>
      <c r="G122" s="48"/>
      <c r="H122" s="48"/>
      <c r="I122" s="48"/>
      <c r="J122" s="48"/>
      <c r="K122" s="48"/>
    </row>
    <row r="123" spans="1:11" x14ac:dyDescent="0.2">
      <c r="A123" s="51"/>
      <c r="B123" s="51"/>
    </row>
  </sheetData>
  <mergeCells count="284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L8"/>
    <mergeCell ref="A9:K9"/>
    <mergeCell ref="A22:K22"/>
    <mergeCell ref="A23:K23"/>
    <mergeCell ref="A24:K24"/>
    <mergeCell ref="A25:K25"/>
    <mergeCell ref="A26:K26"/>
    <mergeCell ref="A27:K27"/>
    <mergeCell ref="A16:K16"/>
    <mergeCell ref="A17:K17"/>
    <mergeCell ref="A18:K18"/>
    <mergeCell ref="A19:K19"/>
    <mergeCell ref="A20:K20"/>
    <mergeCell ref="A21:K21"/>
    <mergeCell ref="A34:K34"/>
    <mergeCell ref="A35:K35"/>
    <mergeCell ref="A36:K36"/>
    <mergeCell ref="A37:K37"/>
    <mergeCell ref="A38:K38"/>
    <mergeCell ref="A39:K39"/>
    <mergeCell ref="A28:K28"/>
    <mergeCell ref="A29:K29"/>
    <mergeCell ref="A30:K30"/>
    <mergeCell ref="A31:K31"/>
    <mergeCell ref="A32:K32"/>
    <mergeCell ref="A33:K33"/>
    <mergeCell ref="A49:K49"/>
    <mergeCell ref="B51:H51"/>
    <mergeCell ref="B52:H52"/>
    <mergeCell ref="B53:H53"/>
    <mergeCell ref="A54:H54"/>
    <mergeCell ref="A55:I55"/>
    <mergeCell ref="B41:H41"/>
    <mergeCell ref="B42:H42"/>
    <mergeCell ref="B43:H43"/>
    <mergeCell ref="B44:H44"/>
    <mergeCell ref="B45:H45"/>
    <mergeCell ref="A47:K47"/>
    <mergeCell ref="B58:C58"/>
    <mergeCell ref="D58:E58"/>
    <mergeCell ref="F58:G58"/>
    <mergeCell ref="H58:I58"/>
    <mergeCell ref="B59:C59"/>
    <mergeCell ref="D59:E59"/>
    <mergeCell ref="F59:G59"/>
    <mergeCell ref="H59:I59"/>
    <mergeCell ref="B56:C56"/>
    <mergeCell ref="D56:E56"/>
    <mergeCell ref="F56:G56"/>
    <mergeCell ref="H56:I56"/>
    <mergeCell ref="B57:C57"/>
    <mergeCell ref="D57:E57"/>
    <mergeCell ref="F57:G57"/>
    <mergeCell ref="H57:I57"/>
    <mergeCell ref="B62:C62"/>
    <mergeCell ref="D62:E62"/>
    <mergeCell ref="F62:G62"/>
    <mergeCell ref="H62:I62"/>
    <mergeCell ref="B63:C63"/>
    <mergeCell ref="D63:E63"/>
    <mergeCell ref="F63:G63"/>
    <mergeCell ref="H63:I63"/>
    <mergeCell ref="B60:C60"/>
    <mergeCell ref="D60:E60"/>
    <mergeCell ref="F60:G60"/>
    <mergeCell ref="H60:I60"/>
    <mergeCell ref="B61:C61"/>
    <mergeCell ref="D61:E61"/>
    <mergeCell ref="F61:G61"/>
    <mergeCell ref="H61:I61"/>
    <mergeCell ref="A68:C68"/>
    <mergeCell ref="D68:E68"/>
    <mergeCell ref="F68:G68"/>
    <mergeCell ref="H68:I68"/>
    <mergeCell ref="A69:C69"/>
    <mergeCell ref="D69:E69"/>
    <mergeCell ref="F69:G69"/>
    <mergeCell ref="H69:I69"/>
    <mergeCell ref="A64:C64"/>
    <mergeCell ref="D64:E64"/>
    <mergeCell ref="F64:G64"/>
    <mergeCell ref="H64:I64"/>
    <mergeCell ref="A66:H66"/>
    <mergeCell ref="A67:I67"/>
    <mergeCell ref="A72:C72"/>
    <mergeCell ref="D72:E72"/>
    <mergeCell ref="F72:G72"/>
    <mergeCell ref="H72:I72"/>
    <mergeCell ref="A74:H74"/>
    <mergeCell ref="D75:E75"/>
    <mergeCell ref="F75:G75"/>
    <mergeCell ref="H75:I75"/>
    <mergeCell ref="A70:C70"/>
    <mergeCell ref="D70:E70"/>
    <mergeCell ref="F70:G70"/>
    <mergeCell ref="H70:I70"/>
    <mergeCell ref="A71:C71"/>
    <mergeCell ref="D71:E71"/>
    <mergeCell ref="F71:G71"/>
    <mergeCell ref="H71:I71"/>
    <mergeCell ref="J75:K75"/>
    <mergeCell ref="D76:E76"/>
    <mergeCell ref="F76:G76"/>
    <mergeCell ref="H76:I76"/>
    <mergeCell ref="J76:K76"/>
    <mergeCell ref="D77:E77"/>
    <mergeCell ref="F77:G77"/>
    <mergeCell ref="H77:I77"/>
    <mergeCell ref="J77:K77"/>
    <mergeCell ref="D80:E80"/>
    <mergeCell ref="F80:G80"/>
    <mergeCell ref="H80:I80"/>
    <mergeCell ref="J80:K80"/>
    <mergeCell ref="D81:E81"/>
    <mergeCell ref="F81:G81"/>
    <mergeCell ref="H81:I81"/>
    <mergeCell ref="J81:K81"/>
    <mergeCell ref="D78:E78"/>
    <mergeCell ref="F78:G78"/>
    <mergeCell ref="H78:I78"/>
    <mergeCell ref="J78:K78"/>
    <mergeCell ref="D79:E79"/>
    <mergeCell ref="F79:G79"/>
    <mergeCell ref="H79:I79"/>
    <mergeCell ref="J79:K79"/>
    <mergeCell ref="D84:E84"/>
    <mergeCell ref="F84:G84"/>
    <mergeCell ref="H84:I84"/>
    <mergeCell ref="J84:K84"/>
    <mergeCell ref="D85:E85"/>
    <mergeCell ref="F85:G85"/>
    <mergeCell ref="H85:I85"/>
    <mergeCell ref="J85:K85"/>
    <mergeCell ref="D82:E82"/>
    <mergeCell ref="F82:G82"/>
    <mergeCell ref="H82:I82"/>
    <mergeCell ref="J82:K82"/>
    <mergeCell ref="D83:E83"/>
    <mergeCell ref="F83:G83"/>
    <mergeCell ref="H83:I83"/>
    <mergeCell ref="J83:K83"/>
    <mergeCell ref="D88:E88"/>
    <mergeCell ref="F88:G88"/>
    <mergeCell ref="H88:I88"/>
    <mergeCell ref="J88:K88"/>
    <mergeCell ref="D89:E89"/>
    <mergeCell ref="F89:G89"/>
    <mergeCell ref="H89:I89"/>
    <mergeCell ref="J89:K89"/>
    <mergeCell ref="D86:E86"/>
    <mergeCell ref="F86:G86"/>
    <mergeCell ref="H86:I86"/>
    <mergeCell ref="J86:K86"/>
    <mergeCell ref="D87:E87"/>
    <mergeCell ref="F87:G87"/>
    <mergeCell ref="H87:I87"/>
    <mergeCell ref="J87:K87"/>
    <mergeCell ref="D92:E92"/>
    <mergeCell ref="F92:G92"/>
    <mergeCell ref="H92:I92"/>
    <mergeCell ref="J92:K92"/>
    <mergeCell ref="D93:E93"/>
    <mergeCell ref="F93:G93"/>
    <mergeCell ref="H93:I93"/>
    <mergeCell ref="J93:K93"/>
    <mergeCell ref="D90:E90"/>
    <mergeCell ref="F90:G90"/>
    <mergeCell ref="H90:I90"/>
    <mergeCell ref="J90:K90"/>
    <mergeCell ref="D91:E91"/>
    <mergeCell ref="F91:G91"/>
    <mergeCell ref="H91:I91"/>
    <mergeCell ref="J91:K91"/>
    <mergeCell ref="D96:E96"/>
    <mergeCell ref="F96:G96"/>
    <mergeCell ref="H96:I96"/>
    <mergeCell ref="J96:K96"/>
    <mergeCell ref="D97:E97"/>
    <mergeCell ref="F97:G97"/>
    <mergeCell ref="H97:I97"/>
    <mergeCell ref="J97:K97"/>
    <mergeCell ref="D94:E94"/>
    <mergeCell ref="F94:G94"/>
    <mergeCell ref="H94:I94"/>
    <mergeCell ref="J94:K94"/>
    <mergeCell ref="D95:E95"/>
    <mergeCell ref="F95:G95"/>
    <mergeCell ref="H95:I95"/>
    <mergeCell ref="J95:K95"/>
    <mergeCell ref="D100:E100"/>
    <mergeCell ref="F100:G100"/>
    <mergeCell ref="H100:I100"/>
    <mergeCell ref="J100:K100"/>
    <mergeCell ref="D101:E101"/>
    <mergeCell ref="F101:G101"/>
    <mergeCell ref="H101:I101"/>
    <mergeCell ref="J101:K101"/>
    <mergeCell ref="D98:E98"/>
    <mergeCell ref="F98:G98"/>
    <mergeCell ref="H98:I98"/>
    <mergeCell ref="J98:K98"/>
    <mergeCell ref="D99:E99"/>
    <mergeCell ref="F99:G99"/>
    <mergeCell ref="H99:I99"/>
    <mergeCell ref="J99:K99"/>
    <mergeCell ref="D104:E104"/>
    <mergeCell ref="F104:G104"/>
    <mergeCell ref="H104:I104"/>
    <mergeCell ref="J104:K104"/>
    <mergeCell ref="D105:E105"/>
    <mergeCell ref="F105:G105"/>
    <mergeCell ref="H105:I105"/>
    <mergeCell ref="J105:K105"/>
    <mergeCell ref="D102:E102"/>
    <mergeCell ref="F102:G102"/>
    <mergeCell ref="H102:I102"/>
    <mergeCell ref="J102:K102"/>
    <mergeCell ref="D103:E103"/>
    <mergeCell ref="F103:G103"/>
    <mergeCell ref="H103:I103"/>
    <mergeCell ref="J103:K103"/>
    <mergeCell ref="D108:E108"/>
    <mergeCell ref="F108:G108"/>
    <mergeCell ref="H108:I108"/>
    <mergeCell ref="J108:K108"/>
    <mergeCell ref="D109:E109"/>
    <mergeCell ref="F109:G109"/>
    <mergeCell ref="H109:I109"/>
    <mergeCell ref="J109:K109"/>
    <mergeCell ref="D106:E106"/>
    <mergeCell ref="F106:G106"/>
    <mergeCell ref="H106:I106"/>
    <mergeCell ref="J106:K106"/>
    <mergeCell ref="D107:E107"/>
    <mergeCell ref="F107:G107"/>
    <mergeCell ref="H107:I107"/>
    <mergeCell ref="J107:K107"/>
    <mergeCell ref="D112:E112"/>
    <mergeCell ref="F112:G112"/>
    <mergeCell ref="H112:I112"/>
    <mergeCell ref="J112:K112"/>
    <mergeCell ref="D113:E113"/>
    <mergeCell ref="F113:G113"/>
    <mergeCell ref="H113:I113"/>
    <mergeCell ref="J113:K113"/>
    <mergeCell ref="D110:E110"/>
    <mergeCell ref="F110:G110"/>
    <mergeCell ref="H110:I110"/>
    <mergeCell ref="J110:K110"/>
    <mergeCell ref="D111:E111"/>
    <mergeCell ref="F111:G111"/>
    <mergeCell ref="H111:I111"/>
    <mergeCell ref="J111:K111"/>
    <mergeCell ref="B121:D121"/>
    <mergeCell ref="A123:B123"/>
    <mergeCell ref="A117:B117"/>
    <mergeCell ref="H117:K117"/>
    <mergeCell ref="A118:B118"/>
    <mergeCell ref="H118:K118"/>
    <mergeCell ref="H119:K119"/>
    <mergeCell ref="H120:K120"/>
    <mergeCell ref="D114:E114"/>
    <mergeCell ref="F114:G114"/>
    <mergeCell ref="H114:I114"/>
    <mergeCell ref="J114:K114"/>
    <mergeCell ref="A116:B116"/>
    <mergeCell ref="H116:K116"/>
  </mergeCells>
  <pageMargins left="0.62992125984251968" right="0.23622047244094491" top="0.35433070866141736" bottom="0.15748031496062992" header="0.31496062992125984" footer="0.31496062992125984"/>
  <pageSetup paperSize="9" scale="61" fitToHeight="5" orientation="landscape" r:id="rId1"/>
  <rowBreaks count="1" manualBreakCount="1">
    <brk id="5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0611091</vt:lpstr>
      <vt:lpstr>'0611091'!Область_друку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2023-10-12T11:20:32Z</dcterms:created>
  <dcterms:modified xsi:type="dcterms:W3CDTF">2023-10-17T10:09:53Z</dcterms:modified>
</cp:coreProperties>
</file>