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91" sheetId="1" r:id="rId1"/>
  </sheets>
  <definedNames>
    <definedName name="_xlnm.Print_Area" localSheetId="0">'1091'!$A$1:$L$110</definedName>
  </definedNames>
  <calcPr calcId="144525"/>
</workbook>
</file>

<file path=xl/calcChain.xml><?xml version="1.0" encoding="utf-8"?>
<calcChain xmlns="http://schemas.openxmlformats.org/spreadsheetml/2006/main">
  <c r="J102" i="1" l="1"/>
  <c r="J101" i="1"/>
  <c r="J100" i="1"/>
  <c r="J95" i="1"/>
  <c r="F95" i="1"/>
  <c r="J94" i="1"/>
  <c r="H94" i="1"/>
  <c r="H93" i="1"/>
  <c r="J92" i="1"/>
  <c r="J91" i="1"/>
  <c r="J90" i="1"/>
  <c r="J87" i="1"/>
  <c r="J86" i="1"/>
  <c r="J85" i="1"/>
  <c r="J84" i="1"/>
  <c r="J83" i="1"/>
  <c r="J82" i="1"/>
  <c r="J81" i="1"/>
  <c r="J80" i="1"/>
  <c r="F79" i="1"/>
  <c r="F98" i="1" s="1"/>
  <c r="J77" i="1"/>
  <c r="J76" i="1"/>
  <c r="J75" i="1"/>
  <c r="J74" i="1"/>
  <c r="J73" i="1"/>
  <c r="J72" i="1"/>
  <c r="H65" i="1"/>
  <c r="F65" i="1"/>
  <c r="F64" i="1"/>
  <c r="H89" i="1" s="1"/>
  <c r="F58" i="1"/>
  <c r="D58" i="1"/>
  <c r="H57" i="1"/>
  <c r="H56" i="1"/>
  <c r="H55" i="1"/>
  <c r="H54" i="1"/>
  <c r="H53" i="1"/>
  <c r="H58" i="1" s="1"/>
  <c r="D53" i="1"/>
  <c r="H64" i="1" l="1"/>
  <c r="H66" i="1" s="1"/>
  <c r="J98" i="1"/>
  <c r="F93" i="1"/>
  <c r="D64" i="1"/>
  <c r="J79" i="1"/>
  <c r="J93" i="1" s="1"/>
  <c r="F66" i="1"/>
  <c r="D66" i="1" l="1"/>
  <c r="F89" i="1"/>
  <c r="J89" i="1" s="1"/>
</calcChain>
</file>

<file path=xl/sharedStrings.xml><?xml version="1.0" encoding="utf-8"?>
<sst xmlns="http://schemas.openxmlformats.org/spreadsheetml/2006/main" count="182" uniqueCount="125">
  <si>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</si>
  <si>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</si>
  <si>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</si>
  <si>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</si>
  <si>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</si>
  <si>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</si>
  <si>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</si>
  <si>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</si>
  <si>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</si>
  <si>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</si>
  <si>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</si>
  <si>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</si>
  <si>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</si>
  <si>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</si>
  <si>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- 184 459 158,23 гривень, у тому числі загального фонду- 153 167 690,00 гривень та спеціального фонду - 31 291 468,23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</si>
  <si>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</si>
  <si>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</si>
  <si>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№2456-VІ   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</si>
  <si>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</si>
  <si>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</si>
  <si>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</si>
  <si>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</si>
  <si>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</si>
  <si>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</si>
  <si>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</si>
  <si>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</si>
  <si>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</si>
  <si>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</si>
  <si>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</si>
  <si>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</si>
  <si>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</si>
  <si>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</si>
  <si>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</si>
  <si>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</si>
  <si>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</si>
  <si>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</si>
  <si>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</si>
  <si>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</si>
  <si>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</si>
  <si>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</si>
  <si>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</si>
  <si>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</si>
  <si>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</si>
  <si>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</si>
  <si>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</si>
  <si>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</si>
  <si>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</si>
  <si>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</si>
  <si>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</si>
  <si>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</si>
  <si>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</si>
  <si>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</si>
  <si>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</si>
  <si>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</si>
  <si>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</si>
  <si>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</si>
  <si>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</si>
  <si>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</si>
  <si>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</si>
  <si>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</si>
  <si>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Проведення капітальних ремонтів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</si>
  <si>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</si>
  <si>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</si>
  <si>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</si>
  <si>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</si>
  <si>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</si>
  <si>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</si>
  <si>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</si>
  <si>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</si>
  <si>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</si>
  <si>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</si>
  <si>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</si>
  <si>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</si>
  <si>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</si>
  <si>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</si>
  <si>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</si>
  <si>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</si>
  <si>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</si>
  <si>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</si>
  <si>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</si>
  <si>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</si>
  <si>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</si>
  <si>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21.12.2022 року № 12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</si>
  <si>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</si>
  <si>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</si>
  <si>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</si>
  <si>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</si>
  <si>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 xml:space="preserve">Звітність </t>
  </si>
  <si>
    <t>Кількість випускників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</si>
  <si>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</si>
  <si>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</si>
  <si>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</si>
  <si>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закладів, в яких буде проведено капітальний ремонт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</si>
  <si>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</si>
  <si>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</si>
  <si>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</si>
  <si>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</si>
  <si>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>Розрахунок</t>
  </si>
  <si>
    <t>ефективності</t>
  </si>
  <si>
    <t xml:space="preserve">Середні витрати на 1 учня </t>
  </si>
  <si>
    <t>Розмір академічної стипендії на 1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</si>
  <si>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</si>
  <si>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</si>
  <si>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</si>
  <si>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 закладу професійної (професійно-технічної) освіти 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</si>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</sst>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0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6" fillId="0" borderId="0"/>
    <xf numFmtId="0" fontId="1" fillId="0" borderId="0"/>
    <xf numFmtId="0" fontId="17" fillId="0" borderId="0">
      <alignment vertical="top"/>
    </xf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1" fillId="0" borderId="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4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65" fontId="8" fillId="0" borderId="7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top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P111"/>
  <sheetViews>
    <sheetView tabSelected="1" view="pageBreakPreview" topLeftCell="A100" zoomScale="70" zoomScaleNormal="80" zoomScaleSheetLayoutView="70" workbookViewId="0">
      <selection activeCell="D107" sqref="D107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2" ht="114" customHeight="1" x14ac:dyDescent="0.2">
      <c r="B2" s="2"/>
      <c r="C2" s="2"/>
      <c r="D2" s="2"/>
      <c r="E2" s="2"/>
      <c r="F2" s="2"/>
      <c r="G2" s="5" t="s">
        <v>1</v>
      </c>
      <c r="H2" s="5"/>
      <c r="I2" s="5"/>
      <c r="J2" s="5"/>
      <c r="K2" s="5"/>
    </row>
    <row r="3" spans="1:12" ht="35.25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36.5" customHeight="1" x14ac:dyDescent="0.2">
      <c r="A4" s="8" t="s">
        <v>3</v>
      </c>
      <c r="B4" s="9" t="s">
        <v>4</v>
      </c>
      <c r="C4" s="9"/>
      <c r="D4" s="9"/>
      <c r="E4" s="9"/>
      <c r="F4" s="9"/>
      <c r="G4" s="10" t="s">
        <v>5</v>
      </c>
      <c r="H4" s="10"/>
      <c r="I4" s="10"/>
      <c r="J4" s="10"/>
      <c r="K4" s="10"/>
    </row>
    <row r="5" spans="1:12" ht="126" customHeight="1" x14ac:dyDescent="0.2">
      <c r="A5" s="11" t="s">
        <v>6</v>
      </c>
      <c r="B5" s="9" t="s">
        <v>7</v>
      </c>
      <c r="C5" s="9"/>
      <c r="D5" s="9"/>
      <c r="E5" s="9"/>
      <c r="F5" s="9"/>
      <c r="G5" s="9" t="s">
        <v>8</v>
      </c>
      <c r="H5" s="9"/>
      <c r="I5" s="9"/>
      <c r="J5" s="9"/>
      <c r="K5" s="9"/>
    </row>
    <row r="6" spans="1:12" ht="123.75" customHeight="1" x14ac:dyDescent="0.2">
      <c r="A6" s="11" t="s">
        <v>9</v>
      </c>
      <c r="B6" s="10" t="s">
        <v>10</v>
      </c>
      <c r="C6" s="9"/>
      <c r="D6" s="12" t="s">
        <v>11</v>
      </c>
      <c r="E6" s="13" t="s">
        <v>12</v>
      </c>
      <c r="F6" s="9"/>
      <c r="G6" s="10" t="s">
        <v>13</v>
      </c>
      <c r="H6" s="9"/>
      <c r="I6" s="9"/>
      <c r="J6" s="9"/>
      <c r="K6" s="9"/>
    </row>
    <row r="7" spans="1:12" ht="27" customHeight="1" x14ac:dyDescent="0.2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s="15" customFormat="1" ht="23.25" customHeight="1" x14ac:dyDescent="0.2">
      <c r="A8" s="14" t="s">
        <v>15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s="15" customFormat="1" ht="19.5" customHeight="1" x14ac:dyDescent="0.2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s="15" customFormat="1" ht="15.75" customHeight="1" x14ac:dyDescent="0.2">
      <c r="A10" s="16" t="s">
        <v>17</v>
      </c>
      <c r="B10" s="16"/>
      <c r="C10" s="16"/>
      <c r="D10" s="16"/>
      <c r="E10" s="16"/>
      <c r="F10" s="16"/>
      <c r="G10" s="16"/>
      <c r="H10" s="16"/>
      <c r="I10" s="16"/>
      <c r="J10" s="17"/>
      <c r="K10" s="17"/>
    </row>
    <row r="11" spans="1:12" s="15" customFormat="1" ht="18.75" customHeight="1" x14ac:dyDescent="0.2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5" customFormat="1" ht="14.25" customHeight="1" x14ac:dyDescent="0.2">
      <c r="A12" s="16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2" s="15" customFormat="1" ht="18.75" customHeight="1" x14ac:dyDescent="0.2">
      <c r="A13" s="16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2" s="15" customFormat="1" ht="17.25" customHeight="1" x14ac:dyDescent="0.2">
      <c r="A14" s="16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2" s="15" customFormat="1" ht="17.25" customHeight="1" x14ac:dyDescent="0.2">
      <c r="A15" s="16" t="s">
        <v>22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2" s="15" customFormat="1" ht="32.25" customHeight="1" x14ac:dyDescent="0.2">
      <c r="A16" s="16" t="s">
        <v>23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15" customFormat="1" ht="36" customHeight="1" x14ac:dyDescent="0.2">
      <c r="A17" s="16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15" customFormat="1" ht="33.75" customHeight="1" x14ac:dyDescent="0.2">
      <c r="A18" s="19" t="s">
        <v>25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s="15" customFormat="1" ht="21.75" customHeight="1" x14ac:dyDescent="0.2">
      <c r="A19" s="19" t="s">
        <v>26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s="15" customFormat="1" ht="33.75" customHeight="1" x14ac:dyDescent="0.2">
      <c r="A20" s="16" t="s">
        <v>27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s="15" customFormat="1" ht="37.5" customHeight="1" x14ac:dyDescent="0.2">
      <c r="A21" s="19" t="s">
        <v>28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s="15" customFormat="1" ht="20.25" customHeight="1" x14ac:dyDescent="0.2">
      <c r="A22" s="16" t="s">
        <v>29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s="15" customFormat="1" ht="32.450000000000003" customHeight="1" x14ac:dyDescent="0.2">
      <c r="A23" s="19" t="s">
        <v>30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s="15" customFormat="1" ht="32.450000000000003" customHeight="1" x14ac:dyDescent="0.2">
      <c r="A24" s="16" t="s">
        <v>31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s="15" customFormat="1" ht="32.450000000000003" customHeight="1" x14ac:dyDescent="0.2">
      <c r="A25" s="16" t="s">
        <v>32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s="15" customFormat="1" ht="32.450000000000003" customHeight="1" x14ac:dyDescent="0.2">
      <c r="A26" s="16" t="s">
        <v>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s="15" customFormat="1" ht="32.450000000000003" customHeight="1" x14ac:dyDescent="0.2">
      <c r="A27" s="16" t="s">
        <v>34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s="15" customFormat="1" ht="54.75" customHeight="1" x14ac:dyDescent="0.2">
      <c r="A28" s="16" t="s">
        <v>35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s="15" customFormat="1" ht="35.25" customHeight="1" x14ac:dyDescent="0.2">
      <c r="A29" s="16" t="s">
        <v>36</v>
      </c>
      <c r="B29" s="16"/>
      <c r="C29" s="16"/>
      <c r="D29" s="16"/>
      <c r="E29" s="16"/>
      <c r="F29" s="16"/>
      <c r="G29" s="16"/>
      <c r="H29" s="16"/>
      <c r="I29" s="16"/>
      <c r="J29" s="16"/>
      <c r="K29" s="22"/>
    </row>
    <row r="30" spans="1:11" s="15" customFormat="1" ht="25.5" customHeight="1" x14ac:dyDescent="0.2">
      <c r="A30" s="16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s="15" customFormat="1" ht="35.25" customHeight="1" x14ac:dyDescent="0.2">
      <c r="A31" s="16" t="s">
        <v>38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s="15" customFormat="1" ht="26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9.5" customHeight="1" x14ac:dyDescent="0.2">
      <c r="A33" s="14" t="s">
        <v>39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ht="7.9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22.5" customHeight="1" x14ac:dyDescent="0.2">
      <c r="A35" s="23" t="s">
        <v>40</v>
      </c>
      <c r="B35" s="24" t="s">
        <v>41</v>
      </c>
      <c r="C35" s="24"/>
      <c r="D35" s="24"/>
      <c r="E35" s="24"/>
      <c r="F35" s="24"/>
      <c r="G35" s="24"/>
      <c r="H35" s="24"/>
      <c r="I35" s="25"/>
      <c r="J35" s="25"/>
      <c r="K35" s="25"/>
    </row>
    <row r="36" spans="1:11" ht="47.25" customHeight="1" x14ac:dyDescent="0.2">
      <c r="A36" s="26">
        <v>1</v>
      </c>
      <c r="B36" s="27" t="s">
        <v>42</v>
      </c>
      <c r="C36" s="27"/>
      <c r="D36" s="27"/>
      <c r="E36" s="27"/>
      <c r="F36" s="27"/>
      <c r="G36" s="27"/>
      <c r="H36" s="27"/>
      <c r="I36" s="25"/>
      <c r="J36" s="25"/>
      <c r="K36" s="25"/>
    </row>
    <row r="37" spans="1:11" ht="24" customHeight="1" x14ac:dyDescent="0.2">
      <c r="A37" s="28">
        <v>2</v>
      </c>
      <c r="B37" s="29" t="s">
        <v>43</v>
      </c>
      <c r="C37" s="29"/>
      <c r="D37" s="29"/>
      <c r="E37" s="29"/>
      <c r="F37" s="29"/>
      <c r="G37" s="29"/>
      <c r="H37" s="29"/>
      <c r="I37" s="25"/>
      <c r="J37" s="25"/>
      <c r="K37" s="25"/>
    </row>
    <row r="38" spans="1:11" ht="36.75" customHeight="1" x14ac:dyDescent="0.2">
      <c r="A38" s="28">
        <v>3</v>
      </c>
      <c r="B38" s="30" t="s">
        <v>44</v>
      </c>
      <c r="C38" s="31"/>
      <c r="D38" s="31"/>
      <c r="E38" s="31"/>
      <c r="F38" s="31"/>
      <c r="G38" s="31"/>
      <c r="H38" s="32"/>
      <c r="I38" s="25"/>
      <c r="J38" s="25"/>
      <c r="K38" s="25"/>
    </row>
    <row r="39" spans="1:11" ht="21.75" customHeight="1" x14ac:dyDescent="0.2">
      <c r="A39" s="28">
        <v>4</v>
      </c>
      <c r="B39" s="29" t="s">
        <v>45</v>
      </c>
      <c r="C39" s="29"/>
      <c r="D39" s="29"/>
      <c r="E39" s="29"/>
      <c r="F39" s="29"/>
      <c r="G39" s="29"/>
      <c r="H39" s="29"/>
      <c r="I39" s="25"/>
      <c r="J39" s="25"/>
      <c r="K39" s="25"/>
    </row>
    <row r="40" spans="1:11" ht="13.5" customHeight="1" x14ac:dyDescent="0.2">
      <c r="A40" s="33"/>
      <c r="B40" s="8"/>
      <c r="C40" s="8"/>
      <c r="D40" s="8"/>
      <c r="E40" s="8"/>
      <c r="F40" s="8"/>
      <c r="G40" s="8"/>
      <c r="H40" s="8"/>
      <c r="I40" s="25"/>
      <c r="J40" s="25"/>
      <c r="K40" s="25"/>
    </row>
    <row r="41" spans="1:11" ht="19.5" customHeight="1" x14ac:dyDescent="0.2">
      <c r="A41" s="14" t="s">
        <v>46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ht="6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ht="21" customHeight="1" x14ac:dyDescent="0.2">
      <c r="A43" s="14" t="s">
        <v>47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ht="10.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20.25" customHeight="1" x14ac:dyDescent="0.2">
      <c r="A45" s="23" t="s">
        <v>40</v>
      </c>
      <c r="B45" s="24" t="s">
        <v>48</v>
      </c>
      <c r="C45" s="24"/>
      <c r="D45" s="24"/>
      <c r="E45" s="24"/>
      <c r="F45" s="24"/>
      <c r="G45" s="24"/>
      <c r="H45" s="24"/>
      <c r="I45" s="25"/>
      <c r="J45" s="25"/>
      <c r="K45" s="25"/>
    </row>
    <row r="46" spans="1:11" ht="48.75" customHeight="1" x14ac:dyDescent="0.2">
      <c r="A46" s="34">
        <v>1</v>
      </c>
      <c r="B46" s="30" t="s">
        <v>49</v>
      </c>
      <c r="C46" s="31"/>
      <c r="D46" s="31"/>
      <c r="E46" s="31"/>
      <c r="F46" s="31"/>
      <c r="G46" s="31"/>
      <c r="H46" s="32"/>
      <c r="I46" s="25"/>
      <c r="J46" s="25"/>
      <c r="K46" s="25"/>
    </row>
    <row r="47" spans="1:11" ht="35.25" customHeight="1" x14ac:dyDescent="0.2">
      <c r="A47" s="35">
        <v>2</v>
      </c>
      <c r="B47" s="30" t="s">
        <v>50</v>
      </c>
      <c r="C47" s="31"/>
      <c r="D47" s="31"/>
      <c r="E47" s="31"/>
      <c r="F47" s="31"/>
      <c r="G47" s="31"/>
      <c r="H47" s="32"/>
      <c r="I47" s="25"/>
      <c r="J47" s="25"/>
      <c r="K47" s="25"/>
    </row>
    <row r="48" spans="1:11" ht="15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6" ht="15.75" x14ac:dyDescent="0.2">
      <c r="A49" s="14" t="s">
        <v>51</v>
      </c>
      <c r="B49" s="14"/>
      <c r="C49" s="14"/>
      <c r="D49" s="14"/>
      <c r="E49" s="14"/>
      <c r="F49" s="14"/>
      <c r="G49" s="14"/>
      <c r="H49" s="14"/>
      <c r="I49" s="25"/>
      <c r="J49" s="25"/>
      <c r="K49" s="25"/>
    </row>
    <row r="50" spans="1:16" s="37" customFormat="1" ht="16.5" customHeight="1" x14ac:dyDescent="0.2">
      <c r="A50" s="36" t="s">
        <v>52</v>
      </c>
      <c r="B50" s="36"/>
      <c r="C50" s="36"/>
      <c r="D50" s="36"/>
      <c r="E50" s="36"/>
      <c r="F50" s="36"/>
      <c r="G50" s="36"/>
      <c r="H50" s="36"/>
      <c r="I50" s="36"/>
      <c r="J50" s="11"/>
      <c r="K50" s="11"/>
    </row>
    <row r="51" spans="1:16" ht="15.75" x14ac:dyDescent="0.2">
      <c r="A51" s="38" t="s">
        <v>40</v>
      </c>
      <c r="B51" s="24" t="s">
        <v>53</v>
      </c>
      <c r="C51" s="24"/>
      <c r="D51" s="24" t="s">
        <v>54</v>
      </c>
      <c r="E51" s="24"/>
      <c r="F51" s="24" t="s">
        <v>55</v>
      </c>
      <c r="G51" s="24"/>
      <c r="H51" s="24" t="s">
        <v>56</v>
      </c>
      <c r="I51" s="24"/>
      <c r="J51" s="39"/>
      <c r="K51" s="40"/>
    </row>
    <row r="52" spans="1:16" ht="24" customHeight="1" x14ac:dyDescent="0.2">
      <c r="A52" s="41">
        <v>1</v>
      </c>
      <c r="B52" s="42">
        <v>2</v>
      </c>
      <c r="C52" s="42"/>
      <c r="D52" s="42">
        <v>3</v>
      </c>
      <c r="E52" s="42"/>
      <c r="F52" s="42">
        <v>4</v>
      </c>
      <c r="G52" s="42"/>
      <c r="H52" s="42">
        <v>6</v>
      </c>
      <c r="I52" s="42"/>
      <c r="J52" s="43"/>
      <c r="K52" s="25"/>
    </row>
    <row r="53" spans="1:16" ht="32.25" customHeight="1" x14ac:dyDescent="0.2">
      <c r="A53" s="44">
        <v>1</v>
      </c>
      <c r="B53" s="29" t="s">
        <v>57</v>
      </c>
      <c r="C53" s="29"/>
      <c r="D53" s="45">
        <f>147913090-250000</f>
        <v>147663090</v>
      </c>
      <c r="E53" s="45"/>
      <c r="F53" s="46">
        <v>28744680</v>
      </c>
      <c r="G53" s="46"/>
      <c r="H53" s="46">
        <f>D53+F53</f>
        <v>176407770</v>
      </c>
      <c r="I53" s="46"/>
      <c r="J53" s="47"/>
      <c r="K53" s="25"/>
      <c r="N53" s="48"/>
    </row>
    <row r="54" spans="1:16" ht="27" customHeight="1" x14ac:dyDescent="0.2">
      <c r="A54" s="44">
        <v>2</v>
      </c>
      <c r="B54" s="29" t="s">
        <v>58</v>
      </c>
      <c r="C54" s="29"/>
      <c r="D54" s="45">
        <v>5254600</v>
      </c>
      <c r="E54" s="45"/>
      <c r="F54" s="46">
        <v>1465320</v>
      </c>
      <c r="G54" s="46"/>
      <c r="H54" s="46">
        <f>D54+F54</f>
        <v>6719920</v>
      </c>
      <c r="I54" s="46"/>
      <c r="J54" s="47"/>
      <c r="K54" s="25"/>
    </row>
    <row r="55" spans="1:16" ht="37.5" customHeight="1" x14ac:dyDescent="0.2">
      <c r="A55" s="44">
        <v>3</v>
      </c>
      <c r="B55" s="29" t="s">
        <v>59</v>
      </c>
      <c r="C55" s="29"/>
      <c r="D55" s="45">
        <v>250000</v>
      </c>
      <c r="E55" s="45"/>
      <c r="F55" s="46">
        <v>0</v>
      </c>
      <c r="G55" s="46"/>
      <c r="H55" s="46">
        <f>D55+F55</f>
        <v>250000</v>
      </c>
      <c r="I55" s="46"/>
      <c r="J55" s="47"/>
      <c r="K55" s="25"/>
    </row>
    <row r="56" spans="1:16" ht="24" customHeight="1" x14ac:dyDescent="0.2">
      <c r="A56" s="44">
        <v>4</v>
      </c>
      <c r="B56" s="29" t="s">
        <v>60</v>
      </c>
      <c r="C56" s="29"/>
      <c r="D56" s="49"/>
      <c r="E56" s="49"/>
      <c r="F56" s="46">
        <v>101468.23</v>
      </c>
      <c r="G56" s="46"/>
      <c r="H56" s="46">
        <f>D56+F56</f>
        <v>101468.23</v>
      </c>
      <c r="I56" s="46"/>
      <c r="J56" s="47"/>
      <c r="K56" s="25"/>
    </row>
    <row r="57" spans="1:16" ht="36" customHeight="1" x14ac:dyDescent="0.2">
      <c r="A57" s="44">
        <v>5</v>
      </c>
      <c r="B57" s="30" t="s">
        <v>61</v>
      </c>
      <c r="C57" s="32"/>
      <c r="D57" s="49"/>
      <c r="E57" s="49"/>
      <c r="F57" s="46">
        <v>980000</v>
      </c>
      <c r="G57" s="46"/>
      <c r="H57" s="46">
        <f>D57+F57</f>
        <v>980000</v>
      </c>
      <c r="I57" s="46"/>
      <c r="J57" s="47"/>
      <c r="K57" s="25"/>
    </row>
    <row r="58" spans="1:16" ht="15.75" x14ac:dyDescent="0.2">
      <c r="A58" s="50" t="s">
        <v>62</v>
      </c>
      <c r="B58" s="50"/>
      <c r="C58" s="50"/>
      <c r="D58" s="46">
        <f>SUM(D53:D57)</f>
        <v>153167690</v>
      </c>
      <c r="E58" s="46"/>
      <c r="F58" s="46">
        <f>SUM(F53:F57)</f>
        <v>31291468.23</v>
      </c>
      <c r="G58" s="46"/>
      <c r="H58" s="46">
        <f>SUM(H53:H57)</f>
        <v>184459158.22999999</v>
      </c>
      <c r="I58" s="46"/>
      <c r="J58" s="25"/>
      <c r="K58" s="25"/>
      <c r="N58" s="125"/>
      <c r="O58" s="125"/>
      <c r="P58" s="125"/>
    </row>
    <row r="59" spans="1:16" ht="15.75" customHeight="1" x14ac:dyDescent="0.2">
      <c r="A59" s="25"/>
      <c r="B59" s="8"/>
      <c r="C59" s="25"/>
      <c r="D59" s="51"/>
      <c r="E59" s="51"/>
      <c r="F59" s="51"/>
      <c r="G59" s="51"/>
      <c r="H59" s="51"/>
      <c r="I59" s="51"/>
      <c r="J59" s="25"/>
      <c r="K59" s="25"/>
      <c r="N59" s="125"/>
      <c r="O59" s="125"/>
      <c r="P59" s="125"/>
    </row>
    <row r="60" spans="1:16" ht="16.5" customHeight="1" x14ac:dyDescent="0.2">
      <c r="A60" s="14" t="s">
        <v>63</v>
      </c>
      <c r="B60" s="14"/>
      <c r="C60" s="14"/>
      <c r="D60" s="14"/>
      <c r="E60" s="14"/>
      <c r="F60" s="14"/>
      <c r="G60" s="14"/>
      <c r="H60" s="14"/>
      <c r="I60" s="25"/>
      <c r="J60" s="25"/>
      <c r="K60" s="25"/>
      <c r="N60" s="125"/>
      <c r="O60" s="125"/>
      <c r="P60" s="125"/>
    </row>
    <row r="61" spans="1:16" ht="16.5" customHeight="1" x14ac:dyDescent="0.2">
      <c r="A61" s="36" t="s">
        <v>52</v>
      </c>
      <c r="B61" s="36"/>
      <c r="C61" s="36"/>
      <c r="D61" s="36"/>
      <c r="E61" s="36"/>
      <c r="F61" s="36"/>
      <c r="G61" s="36"/>
      <c r="H61" s="36"/>
      <c r="I61" s="36"/>
      <c r="J61" s="11"/>
      <c r="K61" s="11"/>
      <c r="N61" s="125"/>
      <c r="O61" s="125"/>
      <c r="P61" s="125"/>
    </row>
    <row r="62" spans="1:16" ht="16.5" customHeight="1" x14ac:dyDescent="0.2">
      <c r="A62" s="24" t="s">
        <v>64</v>
      </c>
      <c r="B62" s="24"/>
      <c r="C62" s="24"/>
      <c r="D62" s="24" t="s">
        <v>54</v>
      </c>
      <c r="E62" s="24"/>
      <c r="F62" s="24" t="s">
        <v>55</v>
      </c>
      <c r="G62" s="24"/>
      <c r="H62" s="24" t="s">
        <v>56</v>
      </c>
      <c r="I62" s="24"/>
      <c r="J62" s="25"/>
      <c r="K62" s="25"/>
    </row>
    <row r="63" spans="1:16" ht="23.25" customHeight="1" x14ac:dyDescent="0.2">
      <c r="A63" s="42">
        <v>1</v>
      </c>
      <c r="B63" s="42"/>
      <c r="C63" s="42"/>
      <c r="D63" s="42">
        <v>2</v>
      </c>
      <c r="E63" s="42"/>
      <c r="F63" s="42">
        <v>3</v>
      </c>
      <c r="G63" s="42"/>
      <c r="H63" s="42">
        <v>4</v>
      </c>
      <c r="I63" s="42"/>
      <c r="J63" s="25"/>
      <c r="K63" s="25"/>
    </row>
    <row r="64" spans="1:16" ht="36.75" customHeight="1" x14ac:dyDescent="0.2">
      <c r="A64" s="30" t="s">
        <v>65</v>
      </c>
      <c r="B64" s="31"/>
      <c r="C64" s="32"/>
      <c r="D64" s="52">
        <f>D58-D65</f>
        <v>152917690</v>
      </c>
      <c r="E64" s="52"/>
      <c r="F64" s="52">
        <f>F58</f>
        <v>31291468.23</v>
      </c>
      <c r="G64" s="52"/>
      <c r="H64" s="52">
        <f>H58</f>
        <v>184459158.22999999</v>
      </c>
      <c r="I64" s="52"/>
      <c r="J64" s="25"/>
      <c r="K64" s="25"/>
      <c r="O64" s="48"/>
    </row>
    <row r="65" spans="1:15" ht="70.5" customHeight="1" x14ac:dyDescent="0.2">
      <c r="A65" s="53" t="s">
        <v>66</v>
      </c>
      <c r="B65" s="54"/>
      <c r="C65" s="55"/>
      <c r="D65" s="52">
        <v>250000</v>
      </c>
      <c r="E65" s="52"/>
      <c r="F65" s="52">
        <f>F59</f>
        <v>0</v>
      </c>
      <c r="G65" s="52"/>
      <c r="H65" s="52">
        <f>H59</f>
        <v>0</v>
      </c>
      <c r="I65" s="52"/>
      <c r="J65" s="25"/>
      <c r="K65" s="25"/>
      <c r="O65" s="48"/>
    </row>
    <row r="66" spans="1:15" ht="15.75" x14ac:dyDescent="0.2">
      <c r="A66" s="56" t="s">
        <v>62</v>
      </c>
      <c r="B66" s="57"/>
      <c r="C66" s="57"/>
      <c r="D66" s="58">
        <f>D64+D65</f>
        <v>153167690</v>
      </c>
      <c r="E66" s="58"/>
      <c r="F66" s="58">
        <f t="shared" ref="F66" si="0">F64+F65</f>
        <v>31291468.23</v>
      </c>
      <c r="G66" s="58"/>
      <c r="H66" s="58">
        <f t="shared" ref="H66" si="1">H64+H65</f>
        <v>184459158.22999999</v>
      </c>
      <c r="I66" s="58"/>
      <c r="J66" s="25"/>
      <c r="K66" s="25"/>
    </row>
    <row r="67" spans="1:15" ht="10.5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</row>
    <row r="68" spans="1:15" ht="22.5" customHeight="1" x14ac:dyDescent="0.2">
      <c r="A68" s="14" t="s">
        <v>67</v>
      </c>
      <c r="B68" s="14"/>
      <c r="C68" s="14"/>
      <c r="D68" s="14"/>
      <c r="E68" s="14"/>
      <c r="F68" s="14"/>
      <c r="G68" s="14"/>
      <c r="H68" s="14"/>
      <c r="I68" s="25"/>
      <c r="J68" s="25"/>
      <c r="K68" s="25"/>
    </row>
    <row r="69" spans="1:15" s="37" customFormat="1" ht="29.25" customHeight="1" x14ac:dyDescent="0.2">
      <c r="A69" s="38" t="s">
        <v>40</v>
      </c>
      <c r="B69" s="38" t="s">
        <v>68</v>
      </c>
      <c r="C69" s="38" t="s">
        <v>69</v>
      </c>
      <c r="D69" s="24" t="s">
        <v>70</v>
      </c>
      <c r="E69" s="24"/>
      <c r="F69" s="24" t="s">
        <v>54</v>
      </c>
      <c r="G69" s="24"/>
      <c r="H69" s="24" t="s">
        <v>55</v>
      </c>
      <c r="I69" s="24"/>
      <c r="J69" s="24" t="s">
        <v>56</v>
      </c>
      <c r="K69" s="24"/>
    </row>
    <row r="70" spans="1:15" ht="21.95" customHeight="1" x14ac:dyDescent="0.2">
      <c r="A70" s="41">
        <v>1</v>
      </c>
      <c r="B70" s="41">
        <v>2</v>
      </c>
      <c r="C70" s="41">
        <v>3</v>
      </c>
      <c r="D70" s="42">
        <v>4</v>
      </c>
      <c r="E70" s="42"/>
      <c r="F70" s="42">
        <v>5</v>
      </c>
      <c r="G70" s="42"/>
      <c r="H70" s="42">
        <v>6</v>
      </c>
      <c r="I70" s="42"/>
      <c r="J70" s="42">
        <v>7</v>
      </c>
      <c r="K70" s="59"/>
    </row>
    <row r="71" spans="1:15" ht="19.5" customHeight="1" x14ac:dyDescent="0.2">
      <c r="A71" s="44">
        <v>1</v>
      </c>
      <c r="B71" s="60" t="s">
        <v>71</v>
      </c>
      <c r="C71" s="61"/>
      <c r="D71" s="59"/>
      <c r="E71" s="59"/>
      <c r="F71" s="59"/>
      <c r="G71" s="59"/>
      <c r="H71" s="59"/>
      <c r="I71" s="59"/>
      <c r="J71" s="59"/>
      <c r="K71" s="59"/>
    </row>
    <row r="72" spans="1:15" ht="23.25" customHeight="1" x14ac:dyDescent="0.2">
      <c r="A72" s="62"/>
      <c r="B72" s="63" t="s">
        <v>72</v>
      </c>
      <c r="C72" s="63" t="s">
        <v>73</v>
      </c>
      <c r="D72" s="29" t="s">
        <v>74</v>
      </c>
      <c r="E72" s="29"/>
      <c r="F72" s="64">
        <v>6</v>
      </c>
      <c r="G72" s="64"/>
      <c r="H72" s="59"/>
      <c r="I72" s="59"/>
      <c r="J72" s="64">
        <f t="shared" ref="J72:J77" si="2">F72+H72</f>
        <v>6</v>
      </c>
      <c r="K72" s="64"/>
    </row>
    <row r="73" spans="1:15" ht="36" customHeight="1" x14ac:dyDescent="0.2">
      <c r="A73" s="62"/>
      <c r="B73" s="65" t="s">
        <v>75</v>
      </c>
      <c r="C73" s="63" t="s">
        <v>73</v>
      </c>
      <c r="D73" s="29" t="s">
        <v>76</v>
      </c>
      <c r="E73" s="29"/>
      <c r="F73" s="66">
        <v>620.61</v>
      </c>
      <c r="G73" s="66"/>
      <c r="H73" s="66">
        <v>57.41</v>
      </c>
      <c r="I73" s="66"/>
      <c r="J73" s="66">
        <f t="shared" si="2"/>
        <v>678.02</v>
      </c>
      <c r="K73" s="66"/>
      <c r="N73" s="67"/>
    </row>
    <row r="74" spans="1:15" ht="28.5" customHeight="1" x14ac:dyDescent="0.2">
      <c r="A74" s="62"/>
      <c r="B74" s="65" t="s">
        <v>77</v>
      </c>
      <c r="C74" s="63" t="s">
        <v>73</v>
      </c>
      <c r="D74" s="29" t="s">
        <v>76</v>
      </c>
      <c r="E74" s="29"/>
      <c r="F74" s="66">
        <v>388.11</v>
      </c>
      <c r="G74" s="66"/>
      <c r="H74" s="66">
        <v>39.409999999999997</v>
      </c>
      <c r="I74" s="66"/>
      <c r="J74" s="66">
        <f t="shared" si="2"/>
        <v>427.52</v>
      </c>
      <c r="K74" s="66"/>
    </row>
    <row r="75" spans="1:15" ht="20.25" customHeight="1" x14ac:dyDescent="0.2">
      <c r="A75" s="62"/>
      <c r="B75" s="65" t="s">
        <v>78</v>
      </c>
      <c r="C75" s="63" t="s">
        <v>73</v>
      </c>
      <c r="D75" s="29" t="s">
        <v>76</v>
      </c>
      <c r="E75" s="29"/>
      <c r="F75" s="66">
        <v>96.5</v>
      </c>
      <c r="G75" s="66"/>
      <c r="H75" s="66">
        <v>4</v>
      </c>
      <c r="I75" s="66"/>
      <c r="J75" s="66">
        <f t="shared" si="2"/>
        <v>100.5</v>
      </c>
      <c r="K75" s="66"/>
    </row>
    <row r="76" spans="1:15" ht="23.25" customHeight="1" x14ac:dyDescent="0.2">
      <c r="A76" s="62"/>
      <c r="B76" s="65" t="s">
        <v>79</v>
      </c>
      <c r="C76" s="63" t="s">
        <v>73</v>
      </c>
      <c r="D76" s="29" t="s">
        <v>76</v>
      </c>
      <c r="E76" s="29"/>
      <c r="F76" s="66">
        <v>136</v>
      </c>
      <c r="G76" s="66"/>
      <c r="H76" s="66">
        <v>14</v>
      </c>
      <c r="I76" s="66"/>
      <c r="J76" s="66">
        <f t="shared" si="2"/>
        <v>150</v>
      </c>
      <c r="K76" s="66"/>
    </row>
    <row r="77" spans="1:15" ht="53.25" customHeight="1" x14ac:dyDescent="0.2">
      <c r="A77" s="62"/>
      <c r="B77" s="68" t="s">
        <v>80</v>
      </c>
      <c r="C77" s="63" t="s">
        <v>81</v>
      </c>
      <c r="D77" s="29" t="s">
        <v>82</v>
      </c>
      <c r="E77" s="29"/>
      <c r="F77" s="69">
        <v>250000</v>
      </c>
      <c r="G77" s="69"/>
      <c r="H77" s="69"/>
      <c r="I77" s="69"/>
      <c r="J77" s="69">
        <f t="shared" si="2"/>
        <v>250000</v>
      </c>
      <c r="K77" s="69"/>
    </row>
    <row r="78" spans="1:15" ht="21.75" customHeight="1" x14ac:dyDescent="0.2">
      <c r="A78" s="62">
        <v>2</v>
      </c>
      <c r="B78" s="60" t="s">
        <v>83</v>
      </c>
      <c r="C78" s="63"/>
      <c r="D78" s="29"/>
      <c r="E78" s="29"/>
      <c r="F78" s="70"/>
      <c r="G78" s="70"/>
      <c r="H78" s="50"/>
      <c r="I78" s="50"/>
      <c r="J78" s="71"/>
      <c r="K78" s="72"/>
    </row>
    <row r="79" spans="1:15" ht="20.25" customHeight="1" x14ac:dyDescent="0.2">
      <c r="A79" s="62"/>
      <c r="B79" s="63" t="s">
        <v>84</v>
      </c>
      <c r="C79" s="63" t="s">
        <v>85</v>
      </c>
      <c r="D79" s="29" t="s">
        <v>74</v>
      </c>
      <c r="E79" s="29"/>
      <c r="F79" s="73">
        <f>2862-377</f>
        <v>2485</v>
      </c>
      <c r="G79" s="73"/>
      <c r="H79" s="74"/>
      <c r="I79" s="74"/>
      <c r="J79" s="75">
        <f t="shared" ref="J79:J84" si="3">F79+H79</f>
        <v>2485</v>
      </c>
      <c r="K79" s="76"/>
    </row>
    <row r="80" spans="1:15" ht="36" customHeight="1" x14ac:dyDescent="0.2">
      <c r="A80" s="62"/>
      <c r="B80" s="63" t="s">
        <v>86</v>
      </c>
      <c r="C80" s="63" t="s">
        <v>85</v>
      </c>
      <c r="D80" s="29" t="s">
        <v>87</v>
      </c>
      <c r="E80" s="29"/>
      <c r="F80" s="74"/>
      <c r="G80" s="74"/>
      <c r="H80" s="73">
        <v>377</v>
      </c>
      <c r="I80" s="73"/>
      <c r="J80" s="75">
        <f t="shared" si="3"/>
        <v>377</v>
      </c>
      <c r="K80" s="76"/>
    </row>
    <row r="81" spans="1:11" ht="24" customHeight="1" x14ac:dyDescent="0.2">
      <c r="A81" s="62"/>
      <c r="B81" s="63" t="s">
        <v>88</v>
      </c>
      <c r="C81" s="63" t="s">
        <v>85</v>
      </c>
      <c r="D81" s="29" t="s">
        <v>87</v>
      </c>
      <c r="E81" s="29"/>
      <c r="F81" s="73">
        <v>1067</v>
      </c>
      <c r="G81" s="73"/>
      <c r="H81" s="74"/>
      <c r="I81" s="74"/>
      <c r="J81" s="75">
        <f t="shared" si="3"/>
        <v>1067</v>
      </c>
      <c r="K81" s="76"/>
    </row>
    <row r="82" spans="1:11" ht="27" customHeight="1" x14ac:dyDescent="0.2">
      <c r="A82" s="62"/>
      <c r="B82" s="63" t="s">
        <v>89</v>
      </c>
      <c r="C82" s="63" t="s">
        <v>85</v>
      </c>
      <c r="D82" s="29" t="s">
        <v>87</v>
      </c>
      <c r="E82" s="29"/>
      <c r="F82" s="74">
        <v>1958</v>
      </c>
      <c r="G82" s="74"/>
      <c r="H82" s="73">
        <v>377</v>
      </c>
      <c r="I82" s="73"/>
      <c r="J82" s="75">
        <f t="shared" si="3"/>
        <v>2335</v>
      </c>
      <c r="K82" s="76"/>
    </row>
    <row r="83" spans="1:11" ht="54" customHeight="1" x14ac:dyDescent="0.2">
      <c r="A83" s="62"/>
      <c r="B83" s="63" t="s">
        <v>90</v>
      </c>
      <c r="C83" s="63" t="s">
        <v>85</v>
      </c>
      <c r="D83" s="29" t="s">
        <v>87</v>
      </c>
      <c r="E83" s="29"/>
      <c r="F83" s="77">
        <v>68</v>
      </c>
      <c r="G83" s="78"/>
      <c r="H83" s="75"/>
      <c r="I83" s="76"/>
      <c r="J83" s="75">
        <f t="shared" si="3"/>
        <v>68</v>
      </c>
      <c r="K83" s="76"/>
    </row>
    <row r="84" spans="1:11" ht="79.5" customHeight="1" x14ac:dyDescent="0.2">
      <c r="A84" s="62"/>
      <c r="B84" s="63" t="s">
        <v>91</v>
      </c>
      <c r="C84" s="63" t="s">
        <v>85</v>
      </c>
      <c r="D84" s="29" t="s">
        <v>87</v>
      </c>
      <c r="E84" s="29"/>
      <c r="F84" s="77">
        <v>27</v>
      </c>
      <c r="G84" s="78"/>
      <c r="H84" s="75"/>
      <c r="I84" s="76"/>
      <c r="J84" s="75">
        <f t="shared" si="3"/>
        <v>27</v>
      </c>
      <c r="K84" s="76"/>
    </row>
    <row r="85" spans="1:11" ht="45" customHeight="1" x14ac:dyDescent="0.2">
      <c r="A85" s="62"/>
      <c r="B85" s="79" t="s">
        <v>92</v>
      </c>
      <c r="C85" s="63" t="s">
        <v>73</v>
      </c>
      <c r="D85" s="80" t="s">
        <v>82</v>
      </c>
      <c r="E85" s="81"/>
      <c r="F85" s="82"/>
      <c r="G85" s="83"/>
      <c r="H85" s="84">
        <v>1</v>
      </c>
      <c r="I85" s="85"/>
      <c r="J85" s="84">
        <f>F85+H85</f>
        <v>1</v>
      </c>
      <c r="K85" s="85"/>
    </row>
    <row r="86" spans="1:11" ht="84" customHeight="1" x14ac:dyDescent="0.2">
      <c r="A86" s="62"/>
      <c r="B86" s="63" t="s">
        <v>93</v>
      </c>
      <c r="C86" s="63" t="s">
        <v>73</v>
      </c>
      <c r="D86" s="30" t="s">
        <v>94</v>
      </c>
      <c r="E86" s="32"/>
      <c r="F86" s="86">
        <v>1</v>
      </c>
      <c r="G86" s="87"/>
      <c r="H86" s="84"/>
      <c r="I86" s="85"/>
      <c r="J86" s="84">
        <f t="shared" ref="J86:J87" si="4">F86+H86</f>
        <v>1</v>
      </c>
      <c r="K86" s="85"/>
    </row>
    <row r="87" spans="1:11" ht="60" customHeight="1" x14ac:dyDescent="0.2">
      <c r="A87" s="62"/>
      <c r="B87" s="63" t="s">
        <v>95</v>
      </c>
      <c r="C87" s="63" t="s">
        <v>96</v>
      </c>
      <c r="D87" s="30" t="s">
        <v>97</v>
      </c>
      <c r="E87" s="32"/>
      <c r="F87" s="77">
        <v>4008</v>
      </c>
      <c r="G87" s="78"/>
      <c r="H87" s="75"/>
      <c r="I87" s="76"/>
      <c r="J87" s="75">
        <f t="shared" si="4"/>
        <v>4008</v>
      </c>
      <c r="K87" s="76"/>
    </row>
    <row r="88" spans="1:11" ht="19.5" customHeight="1" x14ac:dyDescent="0.2">
      <c r="A88" s="62">
        <v>3</v>
      </c>
      <c r="B88" s="60" t="s">
        <v>98</v>
      </c>
      <c r="C88" s="63"/>
      <c r="D88" s="29"/>
      <c r="E88" s="88"/>
      <c r="F88" s="89"/>
      <c r="G88" s="89"/>
      <c r="H88" s="64"/>
      <c r="I88" s="64"/>
      <c r="J88" s="90"/>
      <c r="K88" s="90"/>
    </row>
    <row r="89" spans="1:11" s="92" customFormat="1" ht="38.25" customHeight="1" x14ac:dyDescent="0.2">
      <c r="A89" s="62"/>
      <c r="B89" s="63" t="s">
        <v>99</v>
      </c>
      <c r="C89" s="63" t="s">
        <v>81</v>
      </c>
      <c r="D89" s="29" t="s">
        <v>97</v>
      </c>
      <c r="E89" s="29"/>
      <c r="F89" s="90">
        <f>D64/(F79+H80)</f>
        <v>53430.359888190076</v>
      </c>
      <c r="G89" s="90"/>
      <c r="H89" s="91">
        <f>F64/(F79+H80)</f>
        <v>10933.427054507338</v>
      </c>
      <c r="I89" s="91"/>
      <c r="J89" s="90">
        <f>F89+H89</f>
        <v>64363.786942697414</v>
      </c>
      <c r="K89" s="90"/>
    </row>
    <row r="90" spans="1:11" s="92" customFormat="1" ht="21" customHeight="1" x14ac:dyDescent="0.2">
      <c r="A90" s="62"/>
      <c r="B90" s="63" t="s">
        <v>100</v>
      </c>
      <c r="C90" s="63" t="s">
        <v>81</v>
      </c>
      <c r="D90" s="29" t="s">
        <v>97</v>
      </c>
      <c r="E90" s="29"/>
      <c r="F90" s="93">
        <v>1250</v>
      </c>
      <c r="G90" s="94"/>
      <c r="H90" s="93"/>
      <c r="I90" s="94"/>
      <c r="J90" s="93">
        <f>F90+H90</f>
        <v>1250</v>
      </c>
      <c r="K90" s="94"/>
    </row>
    <row r="91" spans="1:11" s="92" customFormat="1" ht="108.75" customHeight="1" x14ac:dyDescent="0.2">
      <c r="A91" s="62"/>
      <c r="B91" s="63" t="s">
        <v>101</v>
      </c>
      <c r="C91" s="63" t="s">
        <v>81</v>
      </c>
      <c r="D91" s="29" t="s">
        <v>97</v>
      </c>
      <c r="E91" s="29"/>
      <c r="F91" s="93">
        <v>4249.5</v>
      </c>
      <c r="G91" s="94"/>
      <c r="H91" s="95"/>
      <c r="I91" s="96"/>
      <c r="J91" s="95">
        <f>F91+H91</f>
        <v>4249.5</v>
      </c>
      <c r="K91" s="96"/>
    </row>
    <row r="92" spans="1:11" s="92" customFormat="1" ht="162.75" customHeight="1" x14ac:dyDescent="0.2">
      <c r="A92" s="62"/>
      <c r="B92" s="97" t="s">
        <v>102</v>
      </c>
      <c r="C92" s="63" t="s">
        <v>81</v>
      </c>
      <c r="D92" s="29" t="s">
        <v>97</v>
      </c>
      <c r="E92" s="29"/>
      <c r="F92" s="98">
        <v>4026</v>
      </c>
      <c r="G92" s="98"/>
      <c r="H92" s="98"/>
      <c r="I92" s="98"/>
      <c r="J92" s="98">
        <f>F92</f>
        <v>4026</v>
      </c>
      <c r="K92" s="98"/>
    </row>
    <row r="93" spans="1:11" s="92" customFormat="1" ht="35.450000000000003" customHeight="1" x14ac:dyDescent="0.2">
      <c r="A93" s="62"/>
      <c r="B93" s="63" t="s">
        <v>103</v>
      </c>
      <c r="C93" s="63" t="s">
        <v>85</v>
      </c>
      <c r="D93" s="29" t="s">
        <v>97</v>
      </c>
      <c r="E93" s="29"/>
      <c r="F93" s="50">
        <f>ROUND(F79/F74,0)</f>
        <v>6</v>
      </c>
      <c r="G93" s="50"/>
      <c r="H93" s="75">
        <f>ROUND(H82/H74,0)</f>
        <v>10</v>
      </c>
      <c r="I93" s="76"/>
      <c r="J93" s="70">
        <f>ROUND((J79+J80)/J74,0)</f>
        <v>7</v>
      </c>
      <c r="K93" s="70"/>
    </row>
    <row r="94" spans="1:11" s="92" customFormat="1" ht="71.25" customHeight="1" x14ac:dyDescent="0.2">
      <c r="A94" s="62"/>
      <c r="B94" s="99" t="s">
        <v>104</v>
      </c>
      <c r="C94" s="63" t="s">
        <v>81</v>
      </c>
      <c r="D94" s="29" t="s">
        <v>97</v>
      </c>
      <c r="E94" s="29"/>
      <c r="F94" s="50"/>
      <c r="G94" s="50"/>
      <c r="H94" s="71">
        <f>F56/1</f>
        <v>101468.23</v>
      </c>
      <c r="I94" s="72"/>
      <c r="J94" s="71">
        <f>F94+H94</f>
        <v>101468.23</v>
      </c>
      <c r="K94" s="72"/>
    </row>
    <row r="95" spans="1:11" s="92" customFormat="1" ht="31.5" customHeight="1" x14ac:dyDescent="0.2">
      <c r="A95" s="62"/>
      <c r="B95" s="99" t="s">
        <v>105</v>
      </c>
      <c r="C95" s="63" t="s">
        <v>81</v>
      </c>
      <c r="D95" s="29" t="s">
        <v>97</v>
      </c>
      <c r="E95" s="29"/>
      <c r="F95" s="71">
        <f>D65/F86</f>
        <v>250000</v>
      </c>
      <c r="G95" s="72"/>
      <c r="H95" s="71"/>
      <c r="I95" s="72"/>
      <c r="J95" s="71">
        <f>F95+H95</f>
        <v>250000</v>
      </c>
      <c r="K95" s="72"/>
    </row>
    <row r="96" spans="1:11" s="92" customFormat="1" ht="18.75" customHeight="1" x14ac:dyDescent="0.2">
      <c r="A96" s="62">
        <v>4</v>
      </c>
      <c r="B96" s="60" t="s">
        <v>106</v>
      </c>
      <c r="C96" s="63"/>
      <c r="D96" s="29"/>
      <c r="E96" s="29"/>
      <c r="F96" s="64"/>
      <c r="G96" s="64"/>
      <c r="H96" s="59"/>
      <c r="I96" s="59"/>
      <c r="J96" s="64"/>
      <c r="K96" s="64"/>
    </row>
    <row r="97" spans="1:11" ht="44.25" customHeight="1" x14ac:dyDescent="0.2">
      <c r="A97" s="62"/>
      <c r="B97" s="63" t="s">
        <v>107</v>
      </c>
      <c r="C97" s="63" t="s">
        <v>108</v>
      </c>
      <c r="D97" s="29" t="s">
        <v>109</v>
      </c>
      <c r="E97" s="29"/>
      <c r="F97" s="100">
        <v>100</v>
      </c>
      <c r="G97" s="100"/>
      <c r="H97" s="101">
        <v>100</v>
      </c>
      <c r="I97" s="101"/>
      <c r="J97" s="100">
        <v>100</v>
      </c>
      <c r="K97" s="100"/>
    </row>
    <row r="98" spans="1:11" ht="33.75" customHeight="1" x14ac:dyDescent="0.2">
      <c r="A98" s="102"/>
      <c r="B98" s="79" t="s">
        <v>110</v>
      </c>
      <c r="C98" s="79" t="s">
        <v>108</v>
      </c>
      <c r="D98" s="103" t="s">
        <v>109</v>
      </c>
      <c r="E98" s="103"/>
      <c r="F98" s="104">
        <f>F82*100/F79</f>
        <v>78.792756539235413</v>
      </c>
      <c r="G98" s="104"/>
      <c r="H98" s="105">
        <v>100</v>
      </c>
      <c r="I98" s="105"/>
      <c r="J98" s="104">
        <f>J82*100/(J79+J80)</f>
        <v>81.586303284416488</v>
      </c>
      <c r="K98" s="104"/>
    </row>
    <row r="99" spans="1:11" ht="36.75" customHeight="1" x14ac:dyDescent="0.2">
      <c r="A99" s="62"/>
      <c r="B99" s="63" t="s">
        <v>111</v>
      </c>
      <c r="C99" s="63" t="s">
        <v>108</v>
      </c>
      <c r="D99" s="29" t="s">
        <v>97</v>
      </c>
      <c r="E99" s="29"/>
      <c r="F99" s="105">
        <v>85.2</v>
      </c>
      <c r="G99" s="105"/>
      <c r="H99" s="104">
        <v>85.2</v>
      </c>
      <c r="I99" s="104"/>
      <c r="J99" s="104">
        <v>85.2</v>
      </c>
      <c r="K99" s="104"/>
    </row>
    <row r="100" spans="1:11" ht="33.75" customHeight="1" x14ac:dyDescent="0.2">
      <c r="A100" s="61"/>
      <c r="B100" s="63" t="s">
        <v>112</v>
      </c>
      <c r="C100" s="63" t="s">
        <v>108</v>
      </c>
      <c r="D100" s="29" t="s">
        <v>97</v>
      </c>
      <c r="E100" s="29"/>
      <c r="F100" s="106"/>
      <c r="G100" s="106"/>
      <c r="H100" s="104">
        <v>110.4</v>
      </c>
      <c r="I100" s="104"/>
      <c r="J100" s="104">
        <f>H100</f>
        <v>110.4</v>
      </c>
      <c r="K100" s="104"/>
    </row>
    <row r="101" spans="1:11" ht="36.75" customHeight="1" x14ac:dyDescent="0.2">
      <c r="A101" s="61"/>
      <c r="B101" s="63" t="s">
        <v>113</v>
      </c>
      <c r="C101" s="63" t="s">
        <v>108</v>
      </c>
      <c r="D101" s="29" t="s">
        <v>97</v>
      </c>
      <c r="E101" s="29"/>
      <c r="F101" s="107">
        <v>99.1</v>
      </c>
      <c r="G101" s="108"/>
      <c r="H101" s="104"/>
      <c r="I101" s="104"/>
      <c r="J101" s="104">
        <f>F101</f>
        <v>99.1</v>
      </c>
      <c r="K101" s="104"/>
    </row>
    <row r="102" spans="1:11" ht="19.5" customHeight="1" x14ac:dyDescent="0.2">
      <c r="A102" s="61"/>
      <c r="B102" s="63" t="s">
        <v>114</v>
      </c>
      <c r="C102" s="63" t="s">
        <v>108</v>
      </c>
      <c r="D102" s="29" t="s">
        <v>97</v>
      </c>
      <c r="E102" s="29"/>
      <c r="F102" s="109"/>
      <c r="G102" s="109"/>
      <c r="H102" s="105">
        <v>102.2</v>
      </c>
      <c r="I102" s="105"/>
      <c r="J102" s="105">
        <f>H102</f>
        <v>102.2</v>
      </c>
      <c r="K102" s="105"/>
    </row>
    <row r="103" spans="1:11" ht="15.75" x14ac:dyDescent="0.2">
      <c r="A103" s="25"/>
      <c r="B103" s="8"/>
      <c r="C103" s="8"/>
      <c r="D103" s="8"/>
      <c r="E103" s="8"/>
      <c r="F103" s="12"/>
      <c r="G103" s="12"/>
      <c r="H103" s="110"/>
      <c r="I103" s="110"/>
      <c r="J103" s="110"/>
      <c r="K103" s="110"/>
    </row>
    <row r="104" spans="1:11" ht="27.75" customHeight="1" x14ac:dyDescent="0.25">
      <c r="A104" s="111" t="s">
        <v>115</v>
      </c>
      <c r="B104" s="111"/>
      <c r="C104" s="112"/>
      <c r="D104" s="112"/>
      <c r="E104" s="113"/>
      <c r="F104" s="112"/>
      <c r="G104" s="112"/>
      <c r="H104" s="114" t="s">
        <v>116</v>
      </c>
      <c r="I104" s="114"/>
      <c r="J104" s="114"/>
      <c r="K104" s="114"/>
    </row>
    <row r="105" spans="1:11" ht="58.5" customHeight="1" x14ac:dyDescent="0.25">
      <c r="A105" s="111" t="s">
        <v>117</v>
      </c>
      <c r="B105" s="111"/>
      <c r="C105" s="112"/>
      <c r="D105" s="112"/>
      <c r="E105" s="115" t="s">
        <v>118</v>
      </c>
      <c r="F105" s="116"/>
      <c r="G105" s="116"/>
      <c r="H105" s="117" t="s">
        <v>119</v>
      </c>
      <c r="I105" s="118"/>
      <c r="J105" s="118"/>
      <c r="K105" s="118"/>
    </row>
    <row r="106" spans="1:11" ht="19.5" customHeight="1" x14ac:dyDescent="0.25">
      <c r="A106" s="111" t="s">
        <v>120</v>
      </c>
      <c r="B106" s="111"/>
      <c r="C106" s="112"/>
      <c r="D106" s="112"/>
      <c r="E106" s="112"/>
      <c r="F106" s="112"/>
      <c r="G106" s="112"/>
      <c r="H106" s="119"/>
      <c r="I106" s="119"/>
      <c r="J106" s="119"/>
      <c r="K106" s="119"/>
    </row>
    <row r="107" spans="1:11" ht="29.25" customHeight="1" x14ac:dyDescent="0.25">
      <c r="A107" s="120"/>
      <c r="B107" s="112"/>
      <c r="C107" s="112"/>
      <c r="D107" s="112"/>
      <c r="E107" s="113"/>
      <c r="F107" s="112"/>
      <c r="G107" s="112"/>
      <c r="H107" s="121" t="s">
        <v>121</v>
      </c>
      <c r="I107" s="121"/>
      <c r="J107" s="121"/>
      <c r="K107" s="121"/>
    </row>
    <row r="108" spans="1:11" ht="29.25" customHeight="1" x14ac:dyDescent="0.2">
      <c r="A108" s="120" t="s">
        <v>122</v>
      </c>
      <c r="B108" s="112"/>
      <c r="C108" s="120"/>
      <c r="D108" s="112"/>
      <c r="E108" s="115" t="s">
        <v>118</v>
      </c>
      <c r="F108" s="115"/>
      <c r="G108" s="116"/>
      <c r="H108" s="117" t="s">
        <v>119</v>
      </c>
      <c r="I108" s="118"/>
      <c r="J108" s="118"/>
      <c r="K108" s="118"/>
    </row>
    <row r="109" spans="1:11" ht="29.25" customHeight="1" x14ac:dyDescent="0.2">
      <c r="A109" s="122"/>
      <c r="B109" s="123" t="s">
        <v>123</v>
      </c>
      <c r="C109" s="123"/>
      <c r="D109" s="123"/>
      <c r="E109" s="122"/>
      <c r="F109" s="122"/>
      <c r="G109" s="122"/>
      <c r="H109" s="122"/>
      <c r="I109" s="122"/>
      <c r="J109" s="122"/>
      <c r="K109" s="122"/>
    </row>
    <row r="110" spans="1:11" ht="16.5" customHeight="1" x14ac:dyDescent="0.2">
      <c r="A110" s="122"/>
      <c r="B110" s="126" t="s">
        <v>124</v>
      </c>
      <c r="C110" s="122"/>
      <c r="D110" s="122"/>
      <c r="E110" s="122"/>
      <c r="F110" s="122"/>
      <c r="G110" s="122"/>
      <c r="H110" s="122"/>
      <c r="I110" s="122"/>
      <c r="J110" s="122"/>
      <c r="K110" s="122"/>
    </row>
    <row r="111" spans="1:11" x14ac:dyDescent="0.2">
      <c r="A111" s="124"/>
      <c r="B111" s="124"/>
    </row>
  </sheetData>
  <mergeCells count="250">
    <mergeCell ref="H107:K107"/>
    <mergeCell ref="H108:K108"/>
    <mergeCell ref="B109:D109"/>
    <mergeCell ref="A111:B111"/>
    <mergeCell ref="A104:B104"/>
    <mergeCell ref="H104:K104"/>
    <mergeCell ref="A105:B105"/>
    <mergeCell ref="H105:K105"/>
    <mergeCell ref="A106:B106"/>
    <mergeCell ref="H106:K10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A68:H68"/>
    <mergeCell ref="D69:E69"/>
    <mergeCell ref="F69:G69"/>
    <mergeCell ref="H69:I69"/>
    <mergeCell ref="J69:K69"/>
    <mergeCell ref="D70:E70"/>
    <mergeCell ref="F70:G70"/>
    <mergeCell ref="H70:I70"/>
    <mergeCell ref="J70:K70"/>
    <mergeCell ref="A65:C65"/>
    <mergeCell ref="D65:E65"/>
    <mergeCell ref="F65:G65"/>
    <mergeCell ref="H65:I65"/>
    <mergeCell ref="A66:C66"/>
    <mergeCell ref="D66:E66"/>
    <mergeCell ref="F66:G66"/>
    <mergeCell ref="H66:I66"/>
    <mergeCell ref="A63:C63"/>
    <mergeCell ref="D63:E63"/>
    <mergeCell ref="F63:G63"/>
    <mergeCell ref="H63:I63"/>
    <mergeCell ref="A64:C64"/>
    <mergeCell ref="D64:E64"/>
    <mergeCell ref="F64:G64"/>
    <mergeCell ref="H64:I64"/>
    <mergeCell ref="A60:H60"/>
    <mergeCell ref="A61:I61"/>
    <mergeCell ref="A62:C62"/>
    <mergeCell ref="D62:E62"/>
    <mergeCell ref="F62:G62"/>
    <mergeCell ref="H62:I62"/>
    <mergeCell ref="B57:C57"/>
    <mergeCell ref="D57:E57"/>
    <mergeCell ref="F57:G57"/>
    <mergeCell ref="H57:I57"/>
    <mergeCell ref="A58:C58"/>
    <mergeCell ref="D58:E58"/>
    <mergeCell ref="F58:G58"/>
    <mergeCell ref="H58:I58"/>
    <mergeCell ref="B55:C55"/>
    <mergeCell ref="D55:E55"/>
    <mergeCell ref="F55:G55"/>
    <mergeCell ref="H55:I55"/>
    <mergeCell ref="B56:C56"/>
    <mergeCell ref="D56:E56"/>
    <mergeCell ref="F56:G56"/>
    <mergeCell ref="H56:I56"/>
    <mergeCell ref="B53:C53"/>
    <mergeCell ref="D53:E53"/>
    <mergeCell ref="F53:G53"/>
    <mergeCell ref="H53:I53"/>
    <mergeCell ref="B54:C54"/>
    <mergeCell ref="D54:E54"/>
    <mergeCell ref="F54:G54"/>
    <mergeCell ref="H54:I54"/>
    <mergeCell ref="B51:C51"/>
    <mergeCell ref="D51:E51"/>
    <mergeCell ref="F51:G51"/>
    <mergeCell ref="H51:I51"/>
    <mergeCell ref="B52:C52"/>
    <mergeCell ref="D52:E52"/>
    <mergeCell ref="F52:G52"/>
    <mergeCell ref="H52:I52"/>
    <mergeCell ref="A43:K43"/>
    <mergeCell ref="B45:H45"/>
    <mergeCell ref="B46:H46"/>
    <mergeCell ref="B47:H47"/>
    <mergeCell ref="A49:H49"/>
    <mergeCell ref="A50:I50"/>
    <mergeCell ref="B35:H35"/>
    <mergeCell ref="B36:H36"/>
    <mergeCell ref="B37:H37"/>
    <mergeCell ref="B38:H38"/>
    <mergeCell ref="B39:H39"/>
    <mergeCell ref="A41:K41"/>
    <mergeCell ref="A28:K28"/>
    <mergeCell ref="A29:J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</mergeCells>
  <pageMargins left="0.62992125984251968" right="0.23622047244094491" top="0.35433070866141736" bottom="0.15748031496062992" header="0.31496062992125984" footer="0.31496062992125984"/>
  <pageSetup paperSize="9" scale="56" fitToHeight="4" orientation="landscape" r:id="rId1"/>
  <rowBreaks count="2" manualBreakCount="2">
    <brk id="16" max="11" man="1"/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1091</vt:lpstr>
      <vt:lpstr>'1091'!Область_печати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2023-01-25T12:45:45Z</dcterms:created>
  <dcterms:modified xsi:type="dcterms:W3CDTF">2023-01-25T12:46:41Z</dcterms:modified>
</cp:coreProperties>
</file>