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3\Грудень\0512\Паспорти освіта\"/>
    </mc:Choice>
  </mc:AlternateContent>
  <bookViews>
    <workbookView xWindow="0" yWindow="0" windowWidth="28800" windowHeight="11835"/>
  </bookViews>
  <sheets>
    <sheet name="0611141" sheetId="1" r:id="rId1"/>
  </sheets>
  <definedNames>
    <definedName name="_xlnm.Print_Area" localSheetId="0">'0611141'!$A$1:$K$108</definedName>
  </definedNames>
  <calcPr calcId="152511"/>
</workbook>
</file>

<file path=xl/calcChain.xml><?xml version="1.0" encoding="utf-8"?>
<calcChain xmlns="http://schemas.openxmlformats.org/spreadsheetml/2006/main">
  <c r="J100" i="1" l="1"/>
  <c r="J99" i="1"/>
  <c r="F98" i="1"/>
  <c r="J98" i="1" s="1"/>
  <c r="J97" i="1"/>
  <c r="J96" i="1"/>
  <c r="J94" i="1"/>
  <c r="F93" i="1"/>
  <c r="J93" i="1" s="1"/>
  <c r="J92" i="1"/>
  <c r="F91" i="1"/>
  <c r="J91" i="1" s="1"/>
  <c r="F90" i="1"/>
  <c r="J90" i="1" s="1"/>
  <c r="F89" i="1"/>
  <c r="J89" i="1" s="1"/>
  <c r="F88" i="1"/>
  <c r="J88" i="1" s="1"/>
  <c r="J84" i="1"/>
  <c r="J83" i="1"/>
  <c r="J82" i="1"/>
  <c r="J81" i="1"/>
  <c r="J80" i="1"/>
  <c r="J79" i="1"/>
  <c r="J77" i="1"/>
  <c r="J76" i="1"/>
  <c r="J75" i="1"/>
  <c r="J74" i="1"/>
  <c r="J73" i="1"/>
  <c r="J72" i="1"/>
  <c r="J71" i="1"/>
  <c r="F70" i="1"/>
  <c r="J70" i="1" s="1"/>
  <c r="J69" i="1"/>
  <c r="J68" i="1"/>
  <c r="J67" i="1"/>
  <c r="J66" i="1"/>
  <c r="H52" i="1"/>
  <c r="D51" i="1"/>
  <c r="H51" i="1" s="1"/>
  <c r="H50" i="1"/>
  <c r="F50" i="1"/>
  <c r="D50" i="1"/>
  <c r="D49" i="1"/>
  <c r="H49" i="1" s="1"/>
  <c r="F48" i="1"/>
  <c r="H86" i="1" s="1"/>
  <c r="D48" i="1"/>
  <c r="H48" i="1" s="1"/>
  <c r="F53" i="1" l="1"/>
  <c r="F59" i="1" s="1"/>
  <c r="F60" i="1" s="1"/>
  <c r="H53" i="1"/>
  <c r="F86" i="1"/>
  <c r="J86" i="1" s="1"/>
  <c r="D53" i="1"/>
  <c r="D59" i="1" s="1"/>
  <c r="D60" i="1" s="1"/>
  <c r="F87" i="1"/>
  <c r="J87" i="1" s="1"/>
  <c r="H59" i="1" l="1"/>
  <c r="H60" i="1" s="1"/>
</calcChain>
</file>

<file path=xl/comments1.xml><?xml version="1.0" encoding="utf-8"?>
<comments xmlns="http://schemas.openxmlformats.org/spreadsheetml/2006/main">
  <authors>
    <author>PC3</author>
  </authors>
  <commentList>
    <comment ref="L81" authorId="0" shapeId="0">
      <text>
        <r>
          <rPr>
            <b/>
            <sz val="9"/>
            <color indexed="81"/>
            <rFont val="Tahoma"/>
            <family val="2"/>
            <charset val="204"/>
          </rPr>
          <t>PC3:</t>
        </r>
        <r>
          <rPr>
            <sz val="9"/>
            <color indexed="81"/>
            <rFont val="Tahoma"/>
            <family val="2"/>
            <charset val="204"/>
          </rPr>
          <t xml:space="preserve">
не включено у паспорт
</t>
        </r>
      </text>
    </comment>
  </commentList>
</comments>
</file>

<file path=xl/sharedStrings.xml><?xml version="1.0" encoding="utf-8"?>
<sst xmlns="http://schemas.openxmlformats.org/spreadsheetml/2006/main" count="189" uniqueCount="125">
  <si>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</si>
  <si>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</si>
  <si>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</si>
  <si>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</si>
  <si>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</si>
  <si>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</si>
  <si>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</si>
  <si>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</si>
  <si>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</si>
  <si>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</si>
  <si>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</si>
  <si>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</si>
  <si>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</si>
  <si>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36 540 830,90 гривень, у тому числі загального фонду — 30 077 390,00 гривень та спеціального фонду — 6 463 440,90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</si>
  <si>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</si>
  <si>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</si>
  <si>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</si>
  <si>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</si>
  <si>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</si>
  <si>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</si>
  <si>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</si>
  <si>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</si>
  <si>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</si>
  <si>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</si>
  <si>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України   від 30.11.1993 року № 430 "Про затвердження Положення про міжшкільний навчально-виробничий комбінат"</t>
  </si>
  <si>
    <t>Наказ Міністерства освіти і науки   від 09.11.2018 року № 1221 "Про затвердження Положення про міжшкільний ресурсний центр"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</si>
  <si>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</si>
  <si>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</si>
  <si>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</si>
  <si>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</si>
  <si>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</si>
  <si>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02.05.2023 року № 55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</si>
  <si>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</si>
  <si>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</si>
  <si>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</si>
  <si>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</si>
  <si>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</si>
  <si>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</si>
  <si>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</si>
  <si>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</si>
  <si>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</si>
  <si>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t>Забезпечення потреб старшокласників загальноосвітніх навчальних закладів у профорієнтаційній, допрофесійній та професійній підготовці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</si>
  <si>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</si>
  <si>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</si>
  <si>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</si>
  <si>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Задовольнити потребу у поглибленні базової трудової підготовки школярів 8-11 (10-11) класів, здійснювати професійне консультування учнівської молоді та забезпечити реалізацію потреб учнів в отриманні професії і кваліфікації відповідно до їх інтересів, здібностей, наявних умов.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</si>
  <si>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</si>
  <si>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</si>
  <si>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</si>
  <si>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</si>
  <si>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</si>
  <si>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</si>
  <si>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ХМНВК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</si>
  <si>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</si>
  <si>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</si>
  <si>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</si>
  <si>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</si>
  <si>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</si>
  <si>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</si>
  <si>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</si>
  <si>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</si>
  <si>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</si>
  <si>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</si>
  <si>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</si>
  <si>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</si>
  <si>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</si>
  <si>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</si>
  <si>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</si>
  <si>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</si>
  <si>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</si>
  <si>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</si>
  <si>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</si>
  <si>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Звітність</t>
  </si>
  <si>
    <t>Кількість закладів, які обслуговує господарська служба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</si>
  <si>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</si>
  <si>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</si>
  <si>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ХМНВК</t>
  </si>
  <si>
    <t>технічного персоналу і спеціалістів ХМНВК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</si>
  <si>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</si>
  <si>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</si>
  <si>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</si>
  <si>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</si>
  <si>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</si>
  <si>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</si>
  <si>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</si>
  <si>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</si>
  <si>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>Кількість учнів ХМНВК</t>
  </si>
  <si>
    <t>осіб</t>
  </si>
  <si>
    <t>Кількість учнів логопедичних пунктів</t>
  </si>
  <si>
    <t xml:space="preserve">Кількість учасників, яким буде забезпечено перебування під час проведення гри «Сокіл» («Джура»)  </t>
  </si>
  <si>
    <t>Кількість закладів, в яких буде проведений капітальний ремонт в тому числі виготовлення ПКД</t>
  </si>
  <si>
    <t>Рішення сесії від 21.12.2022 року № 12, Рішення сесії  від 28.03.2023 року № 8</t>
  </si>
  <si>
    <t>Кількість закладів, в яких будуть проведені поточні ремонти споруд (укриття, бомбосховища тощо)</t>
  </si>
  <si>
    <t>Рішення сесії  від 28.03.2023 року № 8, рішення сесії  від 28.07.2023 року № 7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</si>
  <si>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</si>
  <si>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 від 28.07.2023 року № 7</t>
  </si>
  <si>
    <t>ефективності</t>
  </si>
  <si>
    <t>Середньорічні витрати на одного учня ХМНВК</t>
  </si>
  <si>
    <t>Розрахунок</t>
  </si>
  <si>
    <t>Середньорічні витрати на одного учня логопедичного пункту</t>
  </si>
  <si>
    <t>Середні витрати на організацію проведення гри «Сокіл» («Джура») одного учасника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</si>
  <si>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</si>
  <si>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</si>
  <si>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</si>
  <si>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капітальний ремонт одного закладу</t>
  </si>
  <si>
    <t>Середні витрати на один заклад для виконання поточних ремонтів у тому числі споруд (укриття, бомбосховища тощо)</t>
  </si>
  <si>
    <t>Середні витрати на один заклад для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</si>
  <si>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</si>
  <si>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</si>
  <si>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</si>
  <si>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</si>
  <si>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робітничих працівників до загальної кількості штатних одиниць</t>
  </si>
  <si>
    <t>Відсоток погашення кредиторської заборгованості минулих років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</si>
  <si>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</si>
  <si>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</si>
  <si>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</si>
  <si>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</si>
  <si>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</si>
  <si>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</si>
  <si>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</si>
  <si>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</si>
  <si>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</si>
  <si>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 _______________</t>
  </si>
  <si>
    <t xml:space="preserve">Ярослава Балабась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</si>
  <si>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24 листопада 2023 року № 225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</si>
</sst>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₴_-;\-* #,##0\ _₴_-;_-* &quot;-&quot;\ _₴_-;_-@_-"/>
    <numFmt numFmtId="43" formatCode="_-* #,##0.00\ _₴_-;\-* #,##0.00\ _₴_-;_-* &quot;-&quot;??\ _₴_-;_-@_-"/>
    <numFmt numFmtId="164" formatCode="0.0"/>
    <numFmt numFmtId="165" formatCode="#,##0.00\ _₴"/>
    <numFmt numFmtId="166" formatCode="#,##0\ _₴"/>
    <numFmt numFmtId="167" formatCode="#,##0.00\ _₽"/>
    <numFmt numFmtId="168" formatCode="#,##0.0\ _₴"/>
  </numFmts>
  <fonts count="2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4" fillId="0" borderId="0"/>
    <xf numFmtId="0" fontId="25" fillId="0" borderId="0"/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3" fontId="8" fillId="0" borderId="3" xfId="0" applyNumberFormat="1" applyFont="1" applyFill="1" applyBorder="1" applyAlignment="1">
      <alignment horizontal="center" vertical="center" wrapText="1" shrinkToFi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3" fontId="8" fillId="0" borderId="0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1" fontId="15" fillId="0" borderId="0" xfId="0" applyNumberFormat="1" applyFont="1" applyFill="1" applyBorder="1" applyAlignment="1">
      <alignment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4" fontId="8" fillId="0" borderId="0" xfId="0" applyNumberFormat="1" applyFont="1" applyFill="1" applyBorder="1" applyAlignment="1">
      <alignment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4" fontId="1" fillId="0" borderId="0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4" fontId="8" fillId="0" borderId="0" xfId="0" applyNumberFormat="1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" fillId="0" borderId="2" xfId="2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1" fontId="1" fillId="0" borderId="0" xfId="0" applyNumberFormat="1" applyFont="1" applyFill="1" applyBorder="1" applyAlignment="1">
      <alignment horizontal="left" vertical="center" wrapText="1"/>
    </xf>
    <xf numFmtId="0" fontId="9" fillId="0" borderId="2" xfId="2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8" fillId="0" borderId="0" xfId="1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wrapText="1"/>
    </xf>
    <xf numFmtId="0" fontId="2" fillId="0" borderId="8" xfId="2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 shrinkToFit="1"/>
    </xf>
    <xf numFmtId="0" fontId="10" fillId="0" borderId="8" xfId="2" applyFont="1" applyFill="1" applyBorder="1" applyAlignment="1">
      <alignment horizontal="center" wrapText="1"/>
    </xf>
    <xf numFmtId="165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7" xfId="0" applyNumberFormat="1" applyFont="1" applyFill="1" applyBorder="1" applyAlignment="1">
      <alignment horizontal="center" vertical="center" wrapText="1" shrinkToFit="1"/>
    </xf>
    <xf numFmtId="168" fontId="2" fillId="0" borderId="5" xfId="0" applyNumberFormat="1" applyFont="1" applyFill="1" applyBorder="1" applyAlignment="1">
      <alignment horizontal="center" vertical="center" wrapText="1"/>
    </xf>
    <xf numFmtId="168" fontId="2" fillId="0" borderId="7" xfId="0" applyNumberFormat="1" applyFont="1" applyFill="1" applyBorder="1" applyAlignment="1">
      <alignment horizontal="center" vertical="center" wrapText="1"/>
    </xf>
    <xf numFmtId="168" fontId="2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 shrinkToFi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2" fillId="0" borderId="2" xfId="2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 shrinkToFit="1"/>
    </xf>
    <xf numFmtId="1" fontId="9" fillId="0" borderId="7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 shrinkToFit="1"/>
    </xf>
    <xf numFmtId="167" fontId="2" fillId="0" borderId="2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 wrapText="1" shrinkToFit="1"/>
    </xf>
    <xf numFmtId="1" fontId="2" fillId="0" borderId="7" xfId="0" applyNumberFormat="1" applyFont="1" applyFill="1" applyBorder="1" applyAlignment="1">
      <alignment horizontal="center" vertical="center" wrapText="1" shrinkToFit="1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Fill="1" applyBorder="1" applyAlignment="1">
      <alignment horizontal="center" vertical="center" wrapText="1"/>
    </xf>
    <xf numFmtId="167" fontId="2" fillId="0" borderId="5" xfId="0" applyNumberFormat="1" applyFont="1" applyFill="1" applyBorder="1" applyAlignment="1">
      <alignment horizontal="center" vertical="center" wrapText="1" shrinkToFit="1"/>
    </xf>
    <xf numFmtId="166" fontId="2" fillId="0" borderId="5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horizontal="center" vertical="center" wrapText="1" shrinkToFit="1"/>
    </xf>
    <xf numFmtId="1" fontId="8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Fill="1" applyBorder="1" applyAlignment="1">
      <alignment horizontal="center" vertical="center" wrapText="1"/>
    </xf>
    <xf numFmtId="165" fontId="2" fillId="0" borderId="7" xfId="0" applyNumberFormat="1" applyFont="1" applyFill="1" applyBorder="1" applyAlignment="1">
      <alignment horizontal="center" vertical="center" wrapText="1"/>
    </xf>
    <xf numFmtId="4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/>
    </xf>
    <xf numFmtId="41" fontId="2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 shrinkToFit="1"/>
    </xf>
    <xf numFmtId="4" fontId="8" fillId="0" borderId="6" xfId="0" applyNumberFormat="1" applyFont="1" applyFill="1" applyBorder="1" applyAlignment="1">
      <alignment horizontal="center" vertical="center" wrapText="1" shrinkToFi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2" fillId="0" borderId="6" xfId="0" applyNumberFormat="1" applyFont="1" applyFill="1" applyBorder="1" applyAlignment="1">
      <alignment horizontal="center" vertical="center" wrapText="1" shrinkToFit="1"/>
    </xf>
    <xf numFmtId="2" fontId="2" fillId="0" borderId="2" xfId="0" applyNumberFormat="1" applyFont="1" applyFill="1" applyBorder="1" applyAlignment="1">
      <alignment horizontal="center" vertical="center" wrapText="1" shrinkToFit="1"/>
    </xf>
    <xf numFmtId="164" fontId="2" fillId="0" borderId="2" xfId="0" applyNumberFormat="1" applyFont="1" applyFill="1" applyBorder="1" applyAlignment="1">
      <alignment horizontal="center" vertical="center" wrapText="1" shrinkToFit="1"/>
    </xf>
    <xf numFmtId="2" fontId="2" fillId="0" borderId="5" xfId="0" applyNumberFormat="1" applyFont="1" applyFill="1" applyBorder="1" applyAlignment="1">
      <alignment horizontal="center" vertical="center" wrapText="1" shrinkToFit="1"/>
    </xf>
    <xf numFmtId="165" fontId="2" fillId="0" borderId="5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2" fontId="9" fillId="0" borderId="2" xfId="0" applyNumberFormat="1" applyFont="1" applyFill="1" applyBorder="1" applyAlignment="1">
      <alignment horizontal="center" vertical="center" wrapText="1" shrinkToFit="1"/>
    </xf>
    <xf numFmtId="2" fontId="9" fillId="0" borderId="5" xfId="0" applyNumberFormat="1" applyFont="1" applyFill="1" applyBorder="1" applyAlignment="1">
      <alignment horizontal="center" vertical="center" wrapText="1" shrinkToFit="1"/>
    </xf>
    <xf numFmtId="2" fontId="2" fillId="0" borderId="7" xfId="0" applyNumberFormat="1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4" fontId="8" fillId="0" borderId="11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left" vertical="center" wrapText="1"/>
    </xf>
    <xf numFmtId="4" fontId="8" fillId="0" borderId="0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vertical="center" wrapText="1" shrinkToFit="1"/>
    </xf>
    <xf numFmtId="0" fontId="2" fillId="0" borderId="8" xfId="0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right" vertical="center" wrapText="1" shrinkToFit="1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9" fillId="0" borderId="0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8">
    <cellStyle name="Звичайний" xfId="0" builtinId="0"/>
    <cellStyle name="Звичайний 2" xfId="3"/>
    <cellStyle name="Звичайний 3" xfId="4"/>
    <cellStyle name="Обычный 2" xfId="2"/>
    <cellStyle name="Обычный 2 2" xfId="5"/>
    <cellStyle name="Обычный 3" xfId="6"/>
    <cellStyle name="Финансовый 2" xfId="7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R110"/>
  <sheetViews>
    <sheetView tabSelected="1" view="pageBreakPreview" topLeftCell="A2" zoomScale="80" zoomScaleNormal="80" zoomScaleSheetLayoutView="80" workbookViewId="0">
      <selection activeCell="F79" sqref="F79:G7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141" t="s">
        <v>0</v>
      </c>
      <c r="H1" s="142"/>
      <c r="I1" s="142"/>
      <c r="J1" s="142"/>
      <c r="K1" s="142"/>
    </row>
    <row r="2" spans="1:11" ht="117.6" customHeight="1" x14ac:dyDescent="0.2">
      <c r="B2" s="2"/>
      <c r="C2" s="2"/>
      <c r="D2" s="2"/>
      <c r="E2" s="2"/>
      <c r="F2" s="2"/>
      <c r="G2" s="143" t="s">
        <v>124</v>
      </c>
      <c r="H2" s="143"/>
      <c r="I2" s="143"/>
      <c r="J2" s="143"/>
      <c r="K2" s="143"/>
    </row>
    <row r="3" spans="1:11" ht="37.5" customHeight="1" x14ac:dyDescent="0.2">
      <c r="A3" s="144" t="s">
        <v>1</v>
      </c>
      <c r="B3" s="96"/>
      <c r="C3" s="96"/>
      <c r="D3" s="96"/>
      <c r="E3" s="96"/>
      <c r="F3" s="96"/>
      <c r="G3" s="96"/>
      <c r="H3" s="96"/>
      <c r="I3" s="96"/>
      <c r="J3" s="96"/>
      <c r="K3" s="96"/>
    </row>
    <row r="4" spans="1:11" ht="125.45" customHeight="1" x14ac:dyDescent="0.2">
      <c r="A4" s="3" t="s">
        <v>2</v>
      </c>
      <c r="B4" s="139" t="s">
        <v>3</v>
      </c>
      <c r="C4" s="139"/>
      <c r="D4" s="139"/>
      <c r="E4" s="139"/>
      <c r="F4" s="139"/>
      <c r="G4" s="54" t="s">
        <v>4</v>
      </c>
      <c r="H4" s="54"/>
      <c r="I4" s="54"/>
      <c r="J4" s="54"/>
      <c r="K4" s="54"/>
    </row>
    <row r="5" spans="1:11" ht="131.25" customHeight="1" x14ac:dyDescent="0.2">
      <c r="A5" s="4" t="s">
        <v>5</v>
      </c>
      <c r="B5" s="139" t="s">
        <v>6</v>
      </c>
      <c r="C5" s="139"/>
      <c r="D5" s="139"/>
      <c r="E5" s="139"/>
      <c r="F5" s="139"/>
      <c r="G5" s="139" t="s">
        <v>7</v>
      </c>
      <c r="H5" s="139"/>
      <c r="I5" s="139"/>
      <c r="J5" s="139"/>
      <c r="K5" s="139"/>
    </row>
    <row r="6" spans="1:11" ht="114" customHeight="1" x14ac:dyDescent="0.2">
      <c r="A6" s="4" t="s">
        <v>8</v>
      </c>
      <c r="B6" s="54" t="s">
        <v>9</v>
      </c>
      <c r="C6" s="139"/>
      <c r="D6" s="5" t="s">
        <v>10</v>
      </c>
      <c r="E6" s="140" t="s">
        <v>11</v>
      </c>
      <c r="F6" s="139"/>
      <c r="G6" s="54" t="s">
        <v>12</v>
      </c>
      <c r="H6" s="139"/>
      <c r="I6" s="139"/>
      <c r="J6" s="139"/>
      <c r="K6" s="139"/>
    </row>
    <row r="7" spans="1:11" ht="19.149999999999999" customHeight="1" x14ac:dyDescent="0.2">
      <c r="A7" s="128" t="s">
        <v>13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</row>
    <row r="8" spans="1:11" ht="15.6" customHeight="1" x14ac:dyDescent="0.2">
      <c r="A8" s="119" t="s">
        <v>14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</row>
    <row r="9" spans="1:11" ht="25.5" customHeight="1" x14ac:dyDescent="0.2">
      <c r="A9" s="134" t="s">
        <v>15</v>
      </c>
      <c r="B9" s="134"/>
      <c r="C9" s="134"/>
      <c r="D9" s="134"/>
      <c r="E9" s="134"/>
      <c r="F9" s="134"/>
      <c r="G9" s="134"/>
      <c r="H9" s="134"/>
      <c r="I9" s="134"/>
      <c r="J9" s="134"/>
      <c r="K9" s="134"/>
    </row>
    <row r="10" spans="1:11" ht="18.399999999999999" customHeight="1" x14ac:dyDescent="0.2">
      <c r="A10" s="134" t="s">
        <v>16</v>
      </c>
      <c r="B10" s="134"/>
      <c r="C10" s="134"/>
      <c r="D10" s="134"/>
      <c r="E10" s="134"/>
      <c r="F10" s="134"/>
      <c r="G10" s="134"/>
      <c r="H10" s="134"/>
      <c r="I10" s="134"/>
      <c r="J10" s="6"/>
      <c r="K10" s="6"/>
    </row>
    <row r="11" spans="1:11" ht="20.45" customHeight="1" x14ac:dyDescent="0.2">
      <c r="A11" s="134" t="s">
        <v>17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</row>
    <row r="12" spans="1:11" ht="19.149999999999999" customHeight="1" x14ac:dyDescent="0.2">
      <c r="A12" s="134" t="s">
        <v>18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</row>
    <row r="13" spans="1:11" ht="20.45" customHeight="1" x14ac:dyDescent="0.2">
      <c r="A13" s="134" t="s">
        <v>19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</row>
    <row r="14" spans="1:11" ht="25.5" customHeight="1" x14ac:dyDescent="0.2">
      <c r="A14" s="134" t="s">
        <v>20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</row>
    <row r="15" spans="1:11" ht="25.5" customHeight="1" x14ac:dyDescent="0.2">
      <c r="A15" s="135" t="s">
        <v>21</v>
      </c>
      <c r="B15" s="136"/>
      <c r="C15" s="136"/>
      <c r="D15" s="136"/>
      <c r="E15" s="136"/>
      <c r="F15" s="136"/>
      <c r="G15" s="136"/>
      <c r="H15" s="136"/>
      <c r="I15" s="136"/>
      <c r="J15" s="136"/>
      <c r="K15" s="136"/>
    </row>
    <row r="16" spans="1:11" ht="32.25" customHeight="1" x14ac:dyDescent="0.2">
      <c r="A16" s="134" t="s">
        <v>22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2" ht="32.25" customHeight="1" x14ac:dyDescent="0.2">
      <c r="A17" s="135" t="s">
        <v>23</v>
      </c>
      <c r="B17" s="136"/>
      <c r="C17" s="136"/>
      <c r="D17" s="136"/>
      <c r="E17" s="136"/>
      <c r="F17" s="136"/>
      <c r="G17" s="136"/>
      <c r="H17" s="136"/>
      <c r="I17" s="136"/>
      <c r="J17" s="136"/>
      <c r="K17" s="136"/>
    </row>
    <row r="18" spans="1:12" ht="21.75" customHeight="1" x14ac:dyDescent="0.2">
      <c r="A18" s="135" t="s">
        <v>24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36"/>
    </row>
    <row r="19" spans="1:12" ht="25.15" customHeight="1" x14ac:dyDescent="0.2">
      <c r="A19" s="135" t="s">
        <v>25</v>
      </c>
      <c r="B19" s="136"/>
      <c r="C19" s="136"/>
      <c r="D19" s="136"/>
      <c r="E19" s="136"/>
      <c r="F19" s="136"/>
      <c r="G19" s="136"/>
      <c r="H19" s="136"/>
      <c r="I19" s="136"/>
      <c r="J19" s="136"/>
      <c r="K19" s="136"/>
      <c r="L19" s="7"/>
    </row>
    <row r="20" spans="1:12" ht="35.450000000000003" customHeight="1" x14ac:dyDescent="0.2">
      <c r="A20" s="135" t="s">
        <v>26</v>
      </c>
      <c r="B20" s="135"/>
      <c r="C20" s="135"/>
      <c r="D20" s="135"/>
      <c r="E20" s="135"/>
      <c r="F20" s="135"/>
      <c r="G20" s="135"/>
      <c r="H20" s="135"/>
      <c r="I20" s="135"/>
      <c r="J20" s="135"/>
      <c r="K20" s="135"/>
    </row>
    <row r="21" spans="1:12" ht="21.2" customHeight="1" x14ac:dyDescent="0.2">
      <c r="A21" s="134" t="s">
        <v>27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</row>
    <row r="22" spans="1:12" ht="21.2" customHeight="1" x14ac:dyDescent="0.2">
      <c r="A22" s="134" t="s">
        <v>28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</row>
    <row r="23" spans="1:12" ht="21.2" customHeight="1" x14ac:dyDescent="0.2">
      <c r="A23" s="134" t="s">
        <v>29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2" ht="25.5" customHeight="1" x14ac:dyDescent="0.2">
      <c r="A24" s="132" t="s">
        <v>30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</row>
    <row r="25" spans="1:12" ht="17.100000000000001" customHeight="1" x14ac:dyDescent="0.2">
      <c r="A25" s="134" t="s">
        <v>31</v>
      </c>
      <c r="B25" s="134"/>
      <c r="C25" s="134"/>
      <c r="D25" s="134"/>
      <c r="E25" s="134"/>
      <c r="F25" s="134"/>
      <c r="G25" s="134"/>
      <c r="H25" s="134"/>
      <c r="I25" s="134"/>
      <c r="J25" s="134"/>
      <c r="K25" s="134"/>
    </row>
    <row r="26" spans="1:12" ht="21.2" customHeight="1" x14ac:dyDescent="0.2">
      <c r="A26" s="132" t="s">
        <v>32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2" ht="21.2" customHeight="1" x14ac:dyDescent="0.2">
      <c r="A27" s="132" t="s">
        <v>33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spans="1:12" ht="21.2" customHeight="1" x14ac:dyDescent="0.2">
      <c r="A28" s="132" t="s">
        <v>34</v>
      </c>
      <c r="B28" s="132"/>
      <c r="C28" s="132"/>
      <c r="D28" s="132"/>
      <c r="E28" s="132"/>
      <c r="F28" s="132"/>
      <c r="G28" s="132"/>
      <c r="H28" s="132"/>
      <c r="I28" s="132"/>
      <c r="J28" s="132"/>
      <c r="K28" s="132"/>
    </row>
    <row r="29" spans="1:12" ht="23.1" customHeight="1" x14ac:dyDescent="0.2">
      <c r="A29" s="119" t="s">
        <v>35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</row>
    <row r="30" spans="1:12" ht="9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2" ht="23.1" customHeight="1" x14ac:dyDescent="0.2">
      <c r="A31" s="8" t="s">
        <v>36</v>
      </c>
      <c r="B31" s="114" t="s">
        <v>37</v>
      </c>
      <c r="C31" s="114"/>
      <c r="D31" s="114"/>
      <c r="E31" s="114"/>
      <c r="F31" s="114"/>
      <c r="G31" s="114"/>
      <c r="H31" s="114"/>
      <c r="I31" s="9"/>
      <c r="J31" s="9"/>
      <c r="K31" s="9"/>
    </row>
    <row r="32" spans="1:12" ht="23.1" customHeight="1" x14ac:dyDescent="0.2">
      <c r="A32" s="10">
        <v>1</v>
      </c>
      <c r="B32" s="133" t="s">
        <v>38</v>
      </c>
      <c r="C32" s="133"/>
      <c r="D32" s="133"/>
      <c r="E32" s="133"/>
      <c r="F32" s="133"/>
      <c r="G32" s="133"/>
      <c r="H32" s="133"/>
      <c r="I32" s="9"/>
      <c r="J32" s="9"/>
      <c r="K32" s="9"/>
    </row>
    <row r="33" spans="1:11" ht="27.2" customHeight="1" x14ac:dyDescent="0.2">
      <c r="A33" s="11">
        <v>2</v>
      </c>
      <c r="B33" s="57" t="s">
        <v>39</v>
      </c>
      <c r="C33" s="57"/>
      <c r="D33" s="57"/>
      <c r="E33" s="57"/>
      <c r="F33" s="57"/>
      <c r="G33" s="57"/>
      <c r="H33" s="57"/>
      <c r="I33" s="9"/>
      <c r="J33" s="9"/>
      <c r="K33" s="9"/>
    </row>
    <row r="34" spans="1:11" ht="30.6" customHeight="1" x14ac:dyDescent="0.2">
      <c r="A34" s="11">
        <v>3</v>
      </c>
      <c r="B34" s="78" t="s">
        <v>40</v>
      </c>
      <c r="C34" s="121"/>
      <c r="D34" s="121"/>
      <c r="E34" s="121"/>
      <c r="F34" s="121"/>
      <c r="G34" s="121"/>
      <c r="H34" s="79"/>
      <c r="I34" s="9"/>
      <c r="J34" s="9"/>
      <c r="K34" s="9"/>
    </row>
    <row r="35" spans="1:11" ht="27.95" customHeight="1" x14ac:dyDescent="0.2">
      <c r="A35" s="11">
        <v>4</v>
      </c>
      <c r="B35" s="57" t="s">
        <v>41</v>
      </c>
      <c r="C35" s="57"/>
      <c r="D35" s="57"/>
      <c r="E35" s="57"/>
      <c r="F35" s="57"/>
      <c r="G35" s="57"/>
      <c r="H35" s="57"/>
      <c r="I35" s="9"/>
      <c r="J35" s="9"/>
      <c r="K35" s="9"/>
    </row>
    <row r="36" spans="1:11" ht="12.2" customHeight="1" x14ac:dyDescent="0.2">
      <c r="A36" s="12"/>
      <c r="B36" s="3"/>
      <c r="C36" s="3"/>
      <c r="D36" s="3"/>
      <c r="E36" s="3"/>
      <c r="F36" s="3"/>
      <c r="G36" s="3"/>
      <c r="H36" s="3"/>
      <c r="I36" s="9"/>
      <c r="J36" s="9"/>
      <c r="K36" s="9"/>
    </row>
    <row r="37" spans="1:11" ht="60.4" customHeight="1" x14ac:dyDescent="0.2">
      <c r="A37" s="128" t="s">
        <v>42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3"/>
    </row>
    <row r="38" spans="1:11" ht="4.7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20.45" customHeight="1" x14ac:dyDescent="0.2">
      <c r="A39" s="119" t="s">
        <v>43</v>
      </c>
      <c r="B39" s="119"/>
      <c r="C39" s="119"/>
      <c r="D39" s="119"/>
      <c r="E39" s="119"/>
      <c r="F39" s="119"/>
      <c r="G39" s="119"/>
      <c r="H39" s="119"/>
      <c r="I39" s="119"/>
      <c r="J39" s="119"/>
      <c r="K39" s="119"/>
    </row>
    <row r="40" spans="1:11" ht="4.1500000000000004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9.149999999999999" customHeight="1" x14ac:dyDescent="0.2">
      <c r="A41" s="8" t="s">
        <v>36</v>
      </c>
      <c r="B41" s="114" t="s">
        <v>44</v>
      </c>
      <c r="C41" s="114"/>
      <c r="D41" s="114"/>
      <c r="E41" s="114"/>
      <c r="F41" s="114"/>
      <c r="G41" s="114"/>
      <c r="H41" s="114"/>
      <c r="I41" s="9"/>
      <c r="J41" s="9"/>
      <c r="K41" s="9"/>
    </row>
    <row r="42" spans="1:11" ht="87" customHeight="1" x14ac:dyDescent="0.2">
      <c r="A42" s="14">
        <v>1</v>
      </c>
      <c r="B42" s="129" t="s">
        <v>45</v>
      </c>
      <c r="C42" s="130"/>
      <c r="D42" s="130"/>
      <c r="E42" s="130"/>
      <c r="F42" s="130"/>
      <c r="G42" s="130"/>
      <c r="H42" s="131"/>
      <c r="I42" s="9"/>
      <c r="J42" s="9"/>
      <c r="K42" s="9"/>
    </row>
    <row r="43" spans="1:11" ht="2.25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ht="15.75" x14ac:dyDescent="0.2">
      <c r="A44" s="119" t="s">
        <v>46</v>
      </c>
      <c r="B44" s="119"/>
      <c r="C44" s="119"/>
      <c r="D44" s="119"/>
      <c r="E44" s="119"/>
      <c r="F44" s="119"/>
      <c r="G44" s="119"/>
      <c r="H44" s="119"/>
      <c r="I44" s="9"/>
      <c r="J44" s="9"/>
      <c r="K44" s="9"/>
    </row>
    <row r="45" spans="1:11" ht="16.5" customHeight="1" x14ac:dyDescent="0.2">
      <c r="A45" s="123" t="s">
        <v>47</v>
      </c>
      <c r="B45" s="123"/>
      <c r="C45" s="123"/>
      <c r="D45" s="123"/>
      <c r="E45" s="123"/>
      <c r="F45" s="123"/>
      <c r="G45" s="123"/>
      <c r="H45" s="123"/>
      <c r="I45" s="123"/>
      <c r="J45" s="4"/>
      <c r="K45" s="4"/>
    </row>
    <row r="46" spans="1:11" s="18" customFormat="1" ht="22.5" customHeight="1" x14ac:dyDescent="0.2">
      <c r="A46" s="15" t="s">
        <v>36</v>
      </c>
      <c r="B46" s="114" t="s">
        <v>48</v>
      </c>
      <c r="C46" s="114"/>
      <c r="D46" s="114" t="s">
        <v>49</v>
      </c>
      <c r="E46" s="114"/>
      <c r="F46" s="114" t="s">
        <v>50</v>
      </c>
      <c r="G46" s="114"/>
      <c r="H46" s="114" t="s">
        <v>51</v>
      </c>
      <c r="I46" s="114"/>
      <c r="J46" s="16"/>
      <c r="K46" s="17"/>
    </row>
    <row r="47" spans="1:11" ht="15.75" x14ac:dyDescent="0.2">
      <c r="A47" s="19">
        <v>1</v>
      </c>
      <c r="B47" s="115">
        <v>2</v>
      </c>
      <c r="C47" s="115"/>
      <c r="D47" s="115">
        <v>3</v>
      </c>
      <c r="E47" s="115"/>
      <c r="F47" s="115">
        <v>4</v>
      </c>
      <c r="G47" s="115"/>
      <c r="H47" s="115">
        <v>6</v>
      </c>
      <c r="I47" s="115"/>
      <c r="J47" s="20"/>
      <c r="K47" s="9"/>
    </row>
    <row r="48" spans="1:11" ht="39.4" customHeight="1" x14ac:dyDescent="0.2">
      <c r="A48" s="21">
        <v>1</v>
      </c>
      <c r="B48" s="57" t="s">
        <v>52</v>
      </c>
      <c r="C48" s="57"/>
      <c r="D48" s="127">
        <f>4435987-122055-1486766.83</f>
        <v>2827165.17</v>
      </c>
      <c r="E48" s="127"/>
      <c r="F48" s="127">
        <f>763620+5603701-6165424.56</f>
        <v>201896.44000000041</v>
      </c>
      <c r="G48" s="127"/>
      <c r="H48" s="127">
        <f>D48+F48</f>
        <v>3029061.6100000003</v>
      </c>
      <c r="I48" s="127"/>
      <c r="J48" s="22"/>
      <c r="K48" s="9"/>
    </row>
    <row r="49" spans="1:18" ht="36.75" customHeight="1" x14ac:dyDescent="0.2">
      <c r="A49" s="23">
        <v>2</v>
      </c>
      <c r="B49" s="57" t="s">
        <v>53</v>
      </c>
      <c r="C49" s="57"/>
      <c r="D49" s="125">
        <f>5832303+6000-318502</f>
        <v>5519801</v>
      </c>
      <c r="E49" s="125"/>
      <c r="F49" s="125"/>
      <c r="G49" s="125"/>
      <c r="H49" s="125">
        <f t="shared" ref="H49:H51" si="0">D49+F49</f>
        <v>5519801</v>
      </c>
      <c r="I49" s="125"/>
      <c r="J49" s="22"/>
      <c r="K49" s="9"/>
    </row>
    <row r="50" spans="1:18" ht="40.700000000000003" customHeight="1" x14ac:dyDescent="0.2">
      <c r="A50" s="23">
        <v>3</v>
      </c>
      <c r="B50" s="57" t="s">
        <v>54</v>
      </c>
      <c r="C50" s="57"/>
      <c r="D50" s="126">
        <f>12564594+122055+2333405+1480766.83+716300-24353</f>
        <v>17192767.829999998</v>
      </c>
      <c r="E50" s="126"/>
      <c r="F50" s="125">
        <f>341080+6165424.56-244960.1</f>
        <v>6261544.46</v>
      </c>
      <c r="G50" s="125"/>
      <c r="H50" s="125">
        <f t="shared" si="0"/>
        <v>23454312.289999999</v>
      </c>
      <c r="I50" s="125"/>
      <c r="J50" s="22"/>
      <c r="K50" s="9"/>
      <c r="L50" s="24"/>
      <c r="M50" s="120"/>
      <c r="N50" s="120"/>
      <c r="O50" s="120"/>
      <c r="P50" s="120"/>
      <c r="Q50" s="120"/>
      <c r="R50" s="120"/>
    </row>
    <row r="51" spans="1:18" ht="40.15" customHeight="1" x14ac:dyDescent="0.2">
      <c r="A51" s="23">
        <v>4</v>
      </c>
      <c r="B51" s="57" t="s">
        <v>55</v>
      </c>
      <c r="C51" s="57"/>
      <c r="D51" s="126">
        <f>5333101-2700-795445</f>
        <v>4534956</v>
      </c>
      <c r="E51" s="126"/>
      <c r="F51" s="125">
        <v>0</v>
      </c>
      <c r="G51" s="125"/>
      <c r="H51" s="125">
        <f t="shared" si="0"/>
        <v>4534956</v>
      </c>
      <c r="I51" s="125"/>
      <c r="J51" s="22"/>
      <c r="K51" s="9"/>
      <c r="M51" s="120"/>
      <c r="N51" s="120"/>
      <c r="O51" s="120"/>
      <c r="P51" s="120"/>
      <c r="Q51" s="120"/>
      <c r="R51" s="120"/>
    </row>
    <row r="52" spans="1:18" ht="28.5" customHeight="1" x14ac:dyDescent="0.2">
      <c r="A52" s="23">
        <v>5</v>
      </c>
      <c r="B52" s="57" t="s">
        <v>56</v>
      </c>
      <c r="C52" s="57"/>
      <c r="D52" s="124">
        <v>2700</v>
      </c>
      <c r="E52" s="124"/>
      <c r="F52" s="125">
        <v>0</v>
      </c>
      <c r="G52" s="125"/>
      <c r="H52" s="125">
        <f>D52+F52</f>
        <v>2700</v>
      </c>
      <c r="I52" s="125"/>
      <c r="J52" s="22"/>
      <c r="K52" s="9"/>
      <c r="M52" s="25"/>
      <c r="N52" s="25"/>
      <c r="O52" s="25"/>
      <c r="P52" s="25"/>
      <c r="Q52" s="25"/>
      <c r="R52" s="25"/>
    </row>
    <row r="53" spans="1:18" ht="21.2" customHeight="1" x14ac:dyDescent="0.2">
      <c r="A53" s="113" t="s">
        <v>57</v>
      </c>
      <c r="B53" s="113"/>
      <c r="C53" s="113"/>
      <c r="D53" s="125">
        <f>D48+D49+D50+D51+D52</f>
        <v>30077390</v>
      </c>
      <c r="E53" s="125"/>
      <c r="F53" s="125">
        <f t="shared" ref="F53" si="1">F48+F49+F50+F51+F52</f>
        <v>6463440.9000000004</v>
      </c>
      <c r="G53" s="125"/>
      <c r="H53" s="125">
        <f t="shared" ref="H53" si="2">H48+H49+H50+H51+H52</f>
        <v>36540830.899999999</v>
      </c>
      <c r="I53" s="125"/>
      <c r="J53" s="9"/>
      <c r="K53" s="9"/>
      <c r="M53" s="120"/>
      <c r="N53" s="120"/>
      <c r="O53" s="120"/>
      <c r="P53" s="120"/>
      <c r="Q53" s="120"/>
      <c r="R53" s="120"/>
    </row>
    <row r="54" spans="1:18" ht="6.2" customHeight="1" x14ac:dyDescent="0.2">
      <c r="A54" s="9"/>
      <c r="B54" s="3"/>
      <c r="C54" s="9"/>
      <c r="D54" s="26"/>
      <c r="E54" s="26"/>
      <c r="F54" s="26"/>
      <c r="G54" s="26"/>
      <c r="H54" s="26"/>
      <c r="I54" s="26"/>
      <c r="J54" s="9"/>
      <c r="K54" s="9"/>
      <c r="M54" s="120"/>
      <c r="N54" s="120"/>
      <c r="O54" s="120"/>
      <c r="P54" s="120"/>
      <c r="Q54" s="120"/>
      <c r="R54" s="120"/>
    </row>
    <row r="55" spans="1:18" ht="16.350000000000001" customHeight="1" x14ac:dyDescent="0.2">
      <c r="A55" s="119" t="s">
        <v>58</v>
      </c>
      <c r="B55" s="119"/>
      <c r="C55" s="119"/>
      <c r="D55" s="119"/>
      <c r="E55" s="119"/>
      <c r="F55" s="119"/>
      <c r="G55" s="119"/>
      <c r="H55" s="119"/>
      <c r="I55" s="9"/>
      <c r="J55" s="9"/>
      <c r="K55" s="9"/>
      <c r="M55" s="120"/>
      <c r="N55" s="120"/>
      <c r="O55" s="120"/>
      <c r="P55" s="120"/>
      <c r="Q55" s="120"/>
      <c r="R55" s="120"/>
    </row>
    <row r="56" spans="1:18" ht="13.7" customHeight="1" x14ac:dyDescent="0.2">
      <c r="A56" s="123" t="s">
        <v>47</v>
      </c>
      <c r="B56" s="123"/>
      <c r="C56" s="123"/>
      <c r="D56" s="123"/>
      <c r="E56" s="123"/>
      <c r="F56" s="123"/>
      <c r="G56" s="123"/>
      <c r="H56" s="123"/>
      <c r="I56" s="123"/>
      <c r="J56" s="4"/>
      <c r="K56" s="4"/>
      <c r="M56" s="120"/>
      <c r="N56" s="120"/>
      <c r="O56" s="120"/>
      <c r="P56" s="120"/>
      <c r="Q56" s="120"/>
      <c r="R56" s="120"/>
    </row>
    <row r="57" spans="1:18" ht="21.2" customHeight="1" x14ac:dyDescent="0.2">
      <c r="A57" s="114" t="s">
        <v>59</v>
      </c>
      <c r="B57" s="114"/>
      <c r="C57" s="114"/>
      <c r="D57" s="114" t="s">
        <v>49</v>
      </c>
      <c r="E57" s="114"/>
      <c r="F57" s="114" t="s">
        <v>50</v>
      </c>
      <c r="G57" s="114"/>
      <c r="H57" s="114" t="s">
        <v>51</v>
      </c>
      <c r="I57" s="114"/>
      <c r="J57" s="9"/>
      <c r="K57" s="9"/>
      <c r="M57" s="120"/>
      <c r="N57" s="120"/>
      <c r="O57" s="120"/>
      <c r="P57" s="120"/>
      <c r="Q57" s="120"/>
      <c r="R57" s="120"/>
    </row>
    <row r="58" spans="1:18" ht="16.5" customHeight="1" x14ac:dyDescent="0.2">
      <c r="A58" s="115">
        <v>1</v>
      </c>
      <c r="B58" s="115"/>
      <c r="C58" s="115"/>
      <c r="D58" s="115">
        <v>2</v>
      </c>
      <c r="E58" s="115"/>
      <c r="F58" s="115">
        <v>3</v>
      </c>
      <c r="G58" s="115"/>
      <c r="H58" s="115">
        <v>4</v>
      </c>
      <c r="I58" s="115"/>
      <c r="J58" s="9"/>
      <c r="K58" s="9"/>
    </row>
    <row r="59" spans="1:18" ht="34.700000000000003" customHeight="1" x14ac:dyDescent="0.2">
      <c r="A59" s="78" t="s">
        <v>60</v>
      </c>
      <c r="B59" s="121"/>
      <c r="C59" s="79"/>
      <c r="D59" s="122">
        <f>D53</f>
        <v>30077390</v>
      </c>
      <c r="E59" s="122"/>
      <c r="F59" s="122">
        <f>F53</f>
        <v>6463440.9000000004</v>
      </c>
      <c r="G59" s="122"/>
      <c r="H59" s="122">
        <f>F59+D59</f>
        <v>36540830.899999999</v>
      </c>
      <c r="I59" s="122"/>
      <c r="J59" s="9"/>
      <c r="K59" s="9"/>
    </row>
    <row r="60" spans="1:18" ht="19.7" customHeight="1" x14ac:dyDescent="0.2">
      <c r="A60" s="116" t="s">
        <v>57</v>
      </c>
      <c r="B60" s="117"/>
      <c r="C60" s="117"/>
      <c r="D60" s="118">
        <f>D59</f>
        <v>30077390</v>
      </c>
      <c r="E60" s="118"/>
      <c r="F60" s="118">
        <f t="shared" ref="F60" si="3">F59</f>
        <v>6463440.9000000004</v>
      </c>
      <c r="G60" s="118"/>
      <c r="H60" s="118">
        <f t="shared" ref="H60" si="4">H59</f>
        <v>36540830.899999999</v>
      </c>
      <c r="I60" s="118"/>
      <c r="J60" s="9"/>
      <c r="K60" s="9"/>
    </row>
    <row r="61" spans="1:18" ht="6" customHeight="1" x14ac:dyDescent="0.2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8" ht="17.45" customHeight="1" x14ac:dyDescent="0.2">
      <c r="A62" s="119" t="s">
        <v>61</v>
      </c>
      <c r="B62" s="119"/>
      <c r="C62" s="119"/>
      <c r="D62" s="119"/>
      <c r="E62" s="119"/>
      <c r="F62" s="119"/>
      <c r="G62" s="119"/>
      <c r="H62" s="119"/>
      <c r="I62" s="9"/>
      <c r="J62" s="9"/>
      <c r="K62" s="9"/>
    </row>
    <row r="63" spans="1:18" ht="25.5" customHeight="1" x14ac:dyDescent="0.2">
      <c r="A63" s="15" t="s">
        <v>36</v>
      </c>
      <c r="B63" s="15" t="s">
        <v>62</v>
      </c>
      <c r="C63" s="15" t="s">
        <v>63</v>
      </c>
      <c r="D63" s="114" t="s">
        <v>64</v>
      </c>
      <c r="E63" s="114"/>
      <c r="F63" s="114" t="s">
        <v>49</v>
      </c>
      <c r="G63" s="114"/>
      <c r="H63" s="114" t="s">
        <v>50</v>
      </c>
      <c r="I63" s="114"/>
      <c r="J63" s="114" t="s">
        <v>51</v>
      </c>
      <c r="K63" s="114"/>
    </row>
    <row r="64" spans="1:18" s="18" customFormat="1" ht="17.100000000000001" customHeight="1" x14ac:dyDescent="0.2">
      <c r="A64" s="19">
        <v>1</v>
      </c>
      <c r="B64" s="19">
        <v>2</v>
      </c>
      <c r="C64" s="19">
        <v>3</v>
      </c>
      <c r="D64" s="115">
        <v>4</v>
      </c>
      <c r="E64" s="115"/>
      <c r="F64" s="115">
        <v>5</v>
      </c>
      <c r="G64" s="115"/>
      <c r="H64" s="115">
        <v>6</v>
      </c>
      <c r="I64" s="115"/>
      <c r="J64" s="115">
        <v>7</v>
      </c>
      <c r="K64" s="67"/>
    </row>
    <row r="65" spans="1:15" ht="21.75" customHeight="1" x14ac:dyDescent="0.2">
      <c r="A65" s="23">
        <v>1</v>
      </c>
      <c r="B65" s="27" t="s">
        <v>65</v>
      </c>
      <c r="C65" s="28"/>
      <c r="D65" s="67"/>
      <c r="E65" s="67"/>
      <c r="F65" s="67"/>
      <c r="G65" s="67"/>
      <c r="H65" s="67"/>
      <c r="I65" s="67"/>
      <c r="J65" s="67"/>
      <c r="K65" s="67"/>
    </row>
    <row r="66" spans="1:15" ht="28.5" customHeight="1" x14ac:dyDescent="0.2">
      <c r="A66" s="29"/>
      <c r="B66" s="30" t="s">
        <v>66</v>
      </c>
      <c r="C66" s="30" t="s">
        <v>67</v>
      </c>
      <c r="D66" s="57" t="s">
        <v>68</v>
      </c>
      <c r="E66" s="57"/>
      <c r="F66" s="70">
        <v>2</v>
      </c>
      <c r="G66" s="70"/>
      <c r="H66" s="67"/>
      <c r="I66" s="67"/>
      <c r="J66" s="70">
        <f>F66+H66</f>
        <v>2</v>
      </c>
      <c r="K66" s="70"/>
    </row>
    <row r="67" spans="1:15" ht="27" customHeight="1" x14ac:dyDescent="0.2">
      <c r="A67" s="29"/>
      <c r="B67" s="30" t="s">
        <v>69</v>
      </c>
      <c r="C67" s="30" t="s">
        <v>67</v>
      </c>
      <c r="D67" s="57" t="s">
        <v>70</v>
      </c>
      <c r="E67" s="57"/>
      <c r="F67" s="99">
        <v>23</v>
      </c>
      <c r="G67" s="99"/>
      <c r="H67" s="113"/>
      <c r="I67" s="113"/>
      <c r="J67" s="99">
        <f t="shared" ref="J67:J100" si="5">F67+H67</f>
        <v>23</v>
      </c>
      <c r="K67" s="99"/>
    </row>
    <row r="68" spans="1:15" ht="36" customHeight="1" x14ac:dyDescent="0.2">
      <c r="A68" s="29"/>
      <c r="B68" s="30" t="s">
        <v>71</v>
      </c>
      <c r="C68" s="30" t="s">
        <v>67</v>
      </c>
      <c r="D68" s="78" t="s">
        <v>72</v>
      </c>
      <c r="E68" s="79"/>
      <c r="F68" s="80">
        <v>38</v>
      </c>
      <c r="G68" s="81"/>
      <c r="H68" s="111"/>
      <c r="I68" s="112"/>
      <c r="J68" s="80">
        <f>F68</f>
        <v>38</v>
      </c>
      <c r="K68" s="81"/>
      <c r="L68" s="31"/>
    </row>
    <row r="69" spans="1:15" ht="38.1" customHeight="1" x14ac:dyDescent="0.2">
      <c r="A69" s="29"/>
      <c r="B69" s="30" t="s">
        <v>73</v>
      </c>
      <c r="C69" s="30" t="s">
        <v>67</v>
      </c>
      <c r="D69" s="78" t="s">
        <v>72</v>
      </c>
      <c r="E69" s="79"/>
      <c r="F69" s="80">
        <v>120</v>
      </c>
      <c r="G69" s="81"/>
      <c r="H69" s="111"/>
      <c r="I69" s="112"/>
      <c r="J69" s="80">
        <f>F69</f>
        <v>120</v>
      </c>
      <c r="K69" s="81"/>
    </row>
    <row r="70" spans="1:15" ht="36" customHeight="1" x14ac:dyDescent="0.2">
      <c r="A70" s="29"/>
      <c r="B70" s="32" t="s">
        <v>74</v>
      </c>
      <c r="C70" s="32" t="s">
        <v>67</v>
      </c>
      <c r="D70" s="71" t="s">
        <v>75</v>
      </c>
      <c r="E70" s="71"/>
      <c r="F70" s="103">
        <f>115.83-8.08-15</f>
        <v>92.75</v>
      </c>
      <c r="G70" s="110"/>
      <c r="H70" s="111"/>
      <c r="I70" s="112"/>
      <c r="J70" s="103">
        <f>F70+H70</f>
        <v>92.75</v>
      </c>
      <c r="K70" s="110"/>
    </row>
    <row r="71" spans="1:15" ht="24" customHeight="1" x14ac:dyDescent="0.2">
      <c r="A71" s="33"/>
      <c r="B71" s="34" t="s">
        <v>76</v>
      </c>
      <c r="C71" s="34" t="s">
        <v>67</v>
      </c>
      <c r="D71" s="107" t="s">
        <v>75</v>
      </c>
      <c r="E71" s="107"/>
      <c r="F71" s="108">
        <v>0</v>
      </c>
      <c r="G71" s="108"/>
      <c r="H71" s="108"/>
      <c r="I71" s="108"/>
      <c r="J71" s="108">
        <f t="shared" ref="J71:J72" si="6">F71+H71</f>
        <v>0</v>
      </c>
      <c r="K71" s="108"/>
    </row>
    <row r="72" spans="1:15" ht="33.75" customHeight="1" x14ac:dyDescent="0.2">
      <c r="A72" s="33"/>
      <c r="B72" s="34" t="s">
        <v>77</v>
      </c>
      <c r="C72" s="34" t="s">
        <v>67</v>
      </c>
      <c r="D72" s="107" t="s">
        <v>75</v>
      </c>
      <c r="E72" s="107"/>
      <c r="F72" s="108">
        <v>0</v>
      </c>
      <c r="G72" s="108"/>
      <c r="H72" s="108"/>
      <c r="I72" s="108"/>
      <c r="J72" s="108">
        <f t="shared" si="6"/>
        <v>0</v>
      </c>
      <c r="K72" s="109"/>
    </row>
    <row r="73" spans="1:15" ht="32.25" customHeight="1" x14ac:dyDescent="0.2">
      <c r="A73" s="29"/>
      <c r="B73" s="34" t="s">
        <v>78</v>
      </c>
      <c r="C73" s="30" t="s">
        <v>67</v>
      </c>
      <c r="D73" s="57" t="s">
        <v>75</v>
      </c>
      <c r="E73" s="57"/>
      <c r="F73" s="108">
        <v>23.5</v>
      </c>
      <c r="G73" s="108"/>
      <c r="H73" s="108"/>
      <c r="I73" s="108"/>
      <c r="J73" s="108">
        <f t="shared" si="5"/>
        <v>23.5</v>
      </c>
      <c r="K73" s="109"/>
    </row>
    <row r="74" spans="1:15" s="36" customFormat="1" ht="40.700000000000003" customHeight="1" x14ac:dyDescent="0.2">
      <c r="A74" s="35"/>
      <c r="B74" s="32" t="s">
        <v>79</v>
      </c>
      <c r="C74" s="32" t="s">
        <v>67</v>
      </c>
      <c r="D74" s="71" t="s">
        <v>75</v>
      </c>
      <c r="E74" s="71"/>
      <c r="F74" s="101">
        <v>28.5</v>
      </c>
      <c r="G74" s="101"/>
      <c r="H74" s="101"/>
      <c r="I74" s="101"/>
      <c r="J74" s="101">
        <f t="shared" si="5"/>
        <v>28.5</v>
      </c>
      <c r="K74" s="103"/>
    </row>
    <row r="75" spans="1:15" s="36" customFormat="1" ht="37.5" customHeight="1" x14ac:dyDescent="0.2">
      <c r="A75" s="35"/>
      <c r="B75" s="32" t="s">
        <v>80</v>
      </c>
      <c r="C75" s="32" t="s">
        <v>67</v>
      </c>
      <c r="D75" s="71" t="s">
        <v>75</v>
      </c>
      <c r="E75" s="71"/>
      <c r="F75" s="101">
        <v>16</v>
      </c>
      <c r="G75" s="101"/>
      <c r="H75" s="101"/>
      <c r="I75" s="101"/>
      <c r="J75" s="101">
        <f t="shared" si="5"/>
        <v>16</v>
      </c>
      <c r="K75" s="103"/>
    </row>
    <row r="76" spans="1:15" ht="33" customHeight="1" x14ac:dyDescent="0.2">
      <c r="A76" s="35"/>
      <c r="B76" s="32" t="s">
        <v>81</v>
      </c>
      <c r="C76" s="32" t="s">
        <v>67</v>
      </c>
      <c r="D76" s="71" t="s">
        <v>75</v>
      </c>
      <c r="E76" s="71"/>
      <c r="F76" s="101">
        <v>24.75</v>
      </c>
      <c r="G76" s="101"/>
      <c r="H76" s="102"/>
      <c r="I76" s="102"/>
      <c r="J76" s="101">
        <f t="shared" si="5"/>
        <v>24.75</v>
      </c>
      <c r="K76" s="103"/>
    </row>
    <row r="77" spans="1:15" ht="33" customHeight="1" x14ac:dyDescent="0.2">
      <c r="A77" s="35"/>
      <c r="B77" s="30" t="s">
        <v>82</v>
      </c>
      <c r="C77" s="30" t="s">
        <v>83</v>
      </c>
      <c r="D77" s="57" t="s">
        <v>84</v>
      </c>
      <c r="E77" s="57"/>
      <c r="F77" s="104">
        <v>2700</v>
      </c>
      <c r="G77" s="105"/>
      <c r="H77" s="104"/>
      <c r="I77" s="105"/>
      <c r="J77" s="104">
        <f>F77+H77</f>
        <v>2700</v>
      </c>
      <c r="K77" s="106"/>
    </row>
    <row r="78" spans="1:15" ht="16.350000000000001" customHeight="1" x14ac:dyDescent="0.2">
      <c r="A78" s="29">
        <v>2</v>
      </c>
      <c r="B78" s="27" t="s">
        <v>85</v>
      </c>
      <c r="C78" s="30"/>
      <c r="D78" s="57"/>
      <c r="E78" s="57"/>
      <c r="F78" s="70"/>
      <c r="G78" s="70"/>
      <c r="H78" s="67"/>
      <c r="I78" s="67"/>
      <c r="J78" s="97"/>
      <c r="K78" s="98"/>
    </row>
    <row r="79" spans="1:15" ht="21.75" customHeight="1" x14ac:dyDescent="0.2">
      <c r="A79" s="29"/>
      <c r="B79" s="30" t="s">
        <v>86</v>
      </c>
      <c r="C79" s="30" t="s">
        <v>87</v>
      </c>
      <c r="D79" s="57" t="s">
        <v>70</v>
      </c>
      <c r="E79" s="57"/>
      <c r="F79" s="99">
        <v>240</v>
      </c>
      <c r="G79" s="99"/>
      <c r="H79" s="94"/>
      <c r="I79" s="94"/>
      <c r="J79" s="80">
        <f t="shared" ref="J79:J81" si="7">F79+H79</f>
        <v>240</v>
      </c>
      <c r="K79" s="100"/>
    </row>
    <row r="80" spans="1:15" ht="29.25" customHeight="1" x14ac:dyDescent="0.2">
      <c r="A80" s="29"/>
      <c r="B80" s="30" t="s">
        <v>88</v>
      </c>
      <c r="C80" s="30" t="s">
        <v>87</v>
      </c>
      <c r="D80" s="57" t="s">
        <v>70</v>
      </c>
      <c r="E80" s="57"/>
      <c r="F80" s="93">
        <v>15455</v>
      </c>
      <c r="G80" s="93"/>
      <c r="H80" s="94"/>
      <c r="I80" s="94"/>
      <c r="J80" s="93">
        <f t="shared" si="7"/>
        <v>15455</v>
      </c>
      <c r="K80" s="95"/>
      <c r="L80" s="96"/>
      <c r="M80" s="96"/>
      <c r="O80" s="37"/>
    </row>
    <row r="81" spans="1:16" ht="46.15" customHeight="1" x14ac:dyDescent="0.2">
      <c r="A81" s="29"/>
      <c r="B81" s="30" t="s">
        <v>89</v>
      </c>
      <c r="C81" s="30" t="s">
        <v>87</v>
      </c>
      <c r="D81" s="57" t="s">
        <v>72</v>
      </c>
      <c r="E81" s="57"/>
      <c r="F81" s="93">
        <v>185</v>
      </c>
      <c r="G81" s="93"/>
      <c r="H81" s="94"/>
      <c r="I81" s="94"/>
      <c r="J81" s="93">
        <f t="shared" si="7"/>
        <v>185</v>
      </c>
      <c r="K81" s="95"/>
      <c r="L81" s="96"/>
      <c r="M81" s="96"/>
      <c r="N81" s="96"/>
      <c r="O81" s="96"/>
      <c r="P81" s="96"/>
    </row>
    <row r="82" spans="1:16" ht="51" customHeight="1" x14ac:dyDescent="0.2">
      <c r="A82" s="35"/>
      <c r="B82" s="30" t="s">
        <v>90</v>
      </c>
      <c r="C82" s="38" t="s">
        <v>67</v>
      </c>
      <c r="D82" s="78" t="s">
        <v>91</v>
      </c>
      <c r="E82" s="79"/>
      <c r="F82" s="91"/>
      <c r="G82" s="92"/>
      <c r="H82" s="85">
        <v>1</v>
      </c>
      <c r="I82" s="86"/>
      <c r="J82" s="85">
        <f>H82</f>
        <v>1</v>
      </c>
      <c r="K82" s="87"/>
      <c r="L82" s="18"/>
      <c r="M82" s="18"/>
    </row>
    <row r="83" spans="1:16" ht="51" customHeight="1" x14ac:dyDescent="0.2">
      <c r="A83" s="35"/>
      <c r="B83" s="30" t="s">
        <v>92</v>
      </c>
      <c r="C83" s="38" t="s">
        <v>67</v>
      </c>
      <c r="D83" s="78" t="s">
        <v>93</v>
      </c>
      <c r="E83" s="79"/>
      <c r="F83" s="85">
        <v>2</v>
      </c>
      <c r="G83" s="86"/>
      <c r="H83" s="85"/>
      <c r="I83" s="86"/>
      <c r="J83" s="85">
        <f>F83+H83</f>
        <v>2</v>
      </c>
      <c r="K83" s="87"/>
      <c r="L83" s="18"/>
      <c r="M83" s="18"/>
    </row>
    <row r="84" spans="1:16" ht="84.95" customHeight="1" x14ac:dyDescent="0.2">
      <c r="A84" s="35"/>
      <c r="B84" s="30" t="s">
        <v>94</v>
      </c>
      <c r="C84" s="38" t="s">
        <v>67</v>
      </c>
      <c r="D84" s="78" t="s">
        <v>95</v>
      </c>
      <c r="E84" s="79"/>
      <c r="F84" s="85">
        <v>1</v>
      </c>
      <c r="G84" s="86"/>
      <c r="H84" s="85"/>
      <c r="I84" s="86"/>
      <c r="J84" s="85">
        <f>F84+H84</f>
        <v>1</v>
      </c>
      <c r="K84" s="87"/>
      <c r="L84" s="18"/>
      <c r="M84" s="18"/>
    </row>
    <row r="85" spans="1:16" ht="16.350000000000001" customHeight="1" x14ac:dyDescent="0.2">
      <c r="A85" s="29">
        <v>3</v>
      </c>
      <c r="B85" s="27" t="s">
        <v>96</v>
      </c>
      <c r="C85" s="30"/>
      <c r="D85" s="57"/>
      <c r="E85" s="88"/>
      <c r="F85" s="89"/>
      <c r="G85" s="89"/>
      <c r="H85" s="70"/>
      <c r="I85" s="70"/>
      <c r="J85" s="70"/>
      <c r="K85" s="90"/>
    </row>
    <row r="86" spans="1:16" ht="36" customHeight="1" x14ac:dyDescent="0.2">
      <c r="A86" s="29"/>
      <c r="B86" s="30" t="s">
        <v>97</v>
      </c>
      <c r="C86" s="30" t="s">
        <v>83</v>
      </c>
      <c r="D86" s="57" t="s">
        <v>98</v>
      </c>
      <c r="E86" s="57"/>
      <c r="F86" s="76">
        <f>D48/240</f>
        <v>11779.854874999999</v>
      </c>
      <c r="G86" s="76"/>
      <c r="H86" s="77">
        <f>F48/240</f>
        <v>841.23516666666842</v>
      </c>
      <c r="I86" s="77"/>
      <c r="J86" s="76">
        <f t="shared" si="5"/>
        <v>12621.090041666668</v>
      </c>
      <c r="K86" s="84"/>
    </row>
    <row r="87" spans="1:16" ht="36" customHeight="1" x14ac:dyDescent="0.2">
      <c r="A87" s="29"/>
      <c r="B87" s="30" t="s">
        <v>99</v>
      </c>
      <c r="C87" s="30" t="s">
        <v>83</v>
      </c>
      <c r="D87" s="57" t="s">
        <v>98</v>
      </c>
      <c r="E87" s="57"/>
      <c r="F87" s="76">
        <f>D49/F80</f>
        <v>357.15308961501131</v>
      </c>
      <c r="G87" s="76"/>
      <c r="H87" s="77"/>
      <c r="I87" s="77"/>
      <c r="J87" s="76">
        <f t="shared" si="5"/>
        <v>357.15308961501131</v>
      </c>
      <c r="K87" s="76"/>
    </row>
    <row r="88" spans="1:16" ht="47.65" customHeight="1" x14ac:dyDescent="0.2">
      <c r="A88" s="29"/>
      <c r="B88" s="39" t="s">
        <v>100</v>
      </c>
      <c r="C88" s="30" t="s">
        <v>83</v>
      </c>
      <c r="D88" s="57" t="s">
        <v>98</v>
      </c>
      <c r="E88" s="57"/>
      <c r="F88" s="76">
        <f>(120800+1255-20900)/185</f>
        <v>546.78378378378375</v>
      </c>
      <c r="G88" s="76"/>
      <c r="H88" s="77"/>
      <c r="I88" s="77"/>
      <c r="J88" s="76">
        <f t="shared" si="5"/>
        <v>546.78378378378375</v>
      </c>
      <c r="K88" s="76"/>
    </row>
    <row r="89" spans="1:16" s="40" customFormat="1" ht="33.4" customHeight="1" x14ac:dyDescent="0.2">
      <c r="A89" s="35"/>
      <c r="B89" s="30" t="s">
        <v>101</v>
      </c>
      <c r="C89" s="30" t="s">
        <v>87</v>
      </c>
      <c r="D89" s="78" t="s">
        <v>98</v>
      </c>
      <c r="E89" s="79"/>
      <c r="F89" s="80">
        <f>F80/F73</f>
        <v>657.65957446808511</v>
      </c>
      <c r="G89" s="81"/>
      <c r="H89" s="82"/>
      <c r="I89" s="83"/>
      <c r="J89" s="80">
        <f t="shared" si="5"/>
        <v>657.65957446808511</v>
      </c>
      <c r="K89" s="81"/>
    </row>
    <row r="90" spans="1:16" s="36" customFormat="1" ht="56.25" customHeight="1" x14ac:dyDescent="0.2">
      <c r="A90" s="33"/>
      <c r="B90" s="34" t="s">
        <v>102</v>
      </c>
      <c r="C90" s="38" t="s">
        <v>67</v>
      </c>
      <c r="D90" s="71" t="s">
        <v>98</v>
      </c>
      <c r="E90" s="71"/>
      <c r="F90" s="72">
        <f>F68/F74</f>
        <v>1.3333333333333333</v>
      </c>
      <c r="G90" s="72"/>
      <c r="H90" s="73"/>
      <c r="I90" s="73"/>
      <c r="J90" s="74">
        <f t="shared" si="5"/>
        <v>1.3333333333333333</v>
      </c>
      <c r="K90" s="75"/>
    </row>
    <row r="91" spans="1:16" s="36" customFormat="1" ht="39.4" customHeight="1" x14ac:dyDescent="0.2">
      <c r="A91" s="33"/>
      <c r="B91" s="34" t="s">
        <v>103</v>
      </c>
      <c r="C91" s="38" t="s">
        <v>67</v>
      </c>
      <c r="D91" s="71" t="s">
        <v>98</v>
      </c>
      <c r="E91" s="71"/>
      <c r="F91" s="72">
        <f>F69/F76</f>
        <v>4.8484848484848486</v>
      </c>
      <c r="G91" s="72"/>
      <c r="H91" s="73"/>
      <c r="I91" s="73"/>
      <c r="J91" s="74">
        <f t="shared" si="5"/>
        <v>4.8484848484848486</v>
      </c>
      <c r="K91" s="75"/>
    </row>
    <row r="92" spans="1:16" s="36" customFormat="1" ht="39.4" customHeight="1" x14ac:dyDescent="0.2">
      <c r="A92" s="35"/>
      <c r="B92" s="30" t="s">
        <v>104</v>
      </c>
      <c r="C92" s="30" t="s">
        <v>83</v>
      </c>
      <c r="D92" s="57" t="s">
        <v>98</v>
      </c>
      <c r="E92" s="57"/>
      <c r="F92" s="68"/>
      <c r="G92" s="68"/>
      <c r="H92" s="69">
        <v>5858740.9000000004</v>
      </c>
      <c r="I92" s="69"/>
      <c r="J92" s="69">
        <f t="shared" si="5"/>
        <v>5858740.9000000004</v>
      </c>
      <c r="K92" s="69"/>
    </row>
    <row r="93" spans="1:16" s="36" customFormat="1" ht="65.849999999999994" customHeight="1" x14ac:dyDescent="0.2">
      <c r="A93" s="35"/>
      <c r="B93" s="32" t="s">
        <v>105</v>
      </c>
      <c r="C93" s="30" t="s">
        <v>83</v>
      </c>
      <c r="D93" s="57" t="s">
        <v>98</v>
      </c>
      <c r="E93" s="57"/>
      <c r="F93" s="68">
        <f>2827413/2</f>
        <v>1413706.5</v>
      </c>
      <c r="G93" s="68"/>
      <c r="H93" s="68"/>
      <c r="I93" s="68"/>
      <c r="J93" s="69">
        <f t="shared" si="5"/>
        <v>1413706.5</v>
      </c>
      <c r="K93" s="69"/>
    </row>
    <row r="94" spans="1:16" s="36" customFormat="1" ht="80.849999999999994" customHeight="1" x14ac:dyDescent="0.2">
      <c r="A94" s="35"/>
      <c r="B94" s="32" t="s">
        <v>106</v>
      </c>
      <c r="C94" s="30" t="s">
        <v>83</v>
      </c>
      <c r="D94" s="57" t="s">
        <v>98</v>
      </c>
      <c r="E94" s="57"/>
      <c r="F94" s="68">
        <v>696514</v>
      </c>
      <c r="G94" s="68"/>
      <c r="H94" s="68"/>
      <c r="I94" s="68"/>
      <c r="J94" s="69">
        <f t="shared" si="5"/>
        <v>696514</v>
      </c>
      <c r="K94" s="69"/>
    </row>
    <row r="95" spans="1:16" ht="15.6" customHeight="1" x14ac:dyDescent="0.2">
      <c r="A95" s="29">
        <v>4</v>
      </c>
      <c r="B95" s="27" t="s">
        <v>107</v>
      </c>
      <c r="C95" s="30"/>
      <c r="D95" s="57"/>
      <c r="E95" s="57"/>
      <c r="F95" s="70"/>
      <c r="G95" s="70"/>
      <c r="H95" s="67"/>
      <c r="I95" s="67"/>
      <c r="J95" s="70"/>
      <c r="K95" s="70"/>
    </row>
    <row r="96" spans="1:16" ht="33" customHeight="1" x14ac:dyDescent="0.2">
      <c r="A96" s="29"/>
      <c r="B96" s="30" t="s">
        <v>108</v>
      </c>
      <c r="C96" s="30" t="s">
        <v>109</v>
      </c>
      <c r="D96" s="57" t="s">
        <v>98</v>
      </c>
      <c r="E96" s="57"/>
      <c r="F96" s="60">
        <v>100</v>
      </c>
      <c r="G96" s="60"/>
      <c r="H96" s="67"/>
      <c r="I96" s="67"/>
      <c r="J96" s="60">
        <f t="shared" si="5"/>
        <v>100</v>
      </c>
      <c r="K96" s="60"/>
    </row>
    <row r="97" spans="1:11" ht="46.15" customHeight="1" x14ac:dyDescent="0.2">
      <c r="A97" s="29"/>
      <c r="B97" s="30" t="s">
        <v>110</v>
      </c>
      <c r="C97" s="30" t="s">
        <v>109</v>
      </c>
      <c r="D97" s="57" t="s">
        <v>98</v>
      </c>
      <c r="E97" s="57"/>
      <c r="F97" s="60">
        <v>100</v>
      </c>
      <c r="G97" s="60"/>
      <c r="H97" s="67"/>
      <c r="I97" s="67"/>
      <c r="J97" s="60">
        <f t="shared" si="5"/>
        <v>100</v>
      </c>
      <c r="K97" s="60"/>
    </row>
    <row r="98" spans="1:11" ht="38.85" customHeight="1" x14ac:dyDescent="0.2">
      <c r="A98" s="28"/>
      <c r="B98" s="30" t="s">
        <v>111</v>
      </c>
      <c r="C98" s="30" t="s">
        <v>109</v>
      </c>
      <c r="D98" s="57" t="s">
        <v>98</v>
      </c>
      <c r="E98" s="57"/>
      <c r="F98" s="58">
        <f>ROUND(18.5/69.25*100,0)</f>
        <v>27</v>
      </c>
      <c r="G98" s="59"/>
      <c r="H98" s="58"/>
      <c r="I98" s="59"/>
      <c r="J98" s="60">
        <f t="shared" si="5"/>
        <v>27</v>
      </c>
      <c r="K98" s="60"/>
    </row>
    <row r="99" spans="1:11" ht="31.9" customHeight="1" x14ac:dyDescent="0.2">
      <c r="A99" s="35"/>
      <c r="B99" s="41" t="s">
        <v>112</v>
      </c>
      <c r="C99" s="30" t="s">
        <v>109</v>
      </c>
      <c r="D99" s="57" t="s">
        <v>72</v>
      </c>
      <c r="E99" s="57"/>
      <c r="F99" s="62">
        <v>100</v>
      </c>
      <c r="G99" s="63"/>
      <c r="H99" s="64"/>
      <c r="I99" s="65"/>
      <c r="J99" s="66">
        <f t="shared" si="5"/>
        <v>100</v>
      </c>
      <c r="K99" s="66"/>
    </row>
    <row r="100" spans="1:11" ht="36" customHeight="1" x14ac:dyDescent="0.2">
      <c r="A100" s="28"/>
      <c r="B100" s="30" t="s">
        <v>113</v>
      </c>
      <c r="C100" s="30" t="s">
        <v>109</v>
      </c>
      <c r="D100" s="57" t="s">
        <v>98</v>
      </c>
      <c r="E100" s="57"/>
      <c r="F100" s="58">
        <v>79</v>
      </c>
      <c r="G100" s="59"/>
      <c r="H100" s="58"/>
      <c r="I100" s="59"/>
      <c r="J100" s="60">
        <f t="shared" si="5"/>
        <v>79</v>
      </c>
      <c r="K100" s="60"/>
    </row>
    <row r="101" spans="1:11" ht="27" customHeight="1" x14ac:dyDescent="0.25">
      <c r="A101" s="55" t="s">
        <v>114</v>
      </c>
      <c r="B101" s="55"/>
      <c r="C101" s="9"/>
      <c r="D101" s="9"/>
      <c r="E101" s="42"/>
      <c r="F101" s="43"/>
      <c r="G101" s="43"/>
      <c r="H101" s="61" t="s">
        <v>115</v>
      </c>
      <c r="I101" s="61"/>
      <c r="J101" s="61"/>
      <c r="K101" s="61"/>
    </row>
    <row r="102" spans="1:11" ht="9.6" customHeight="1" x14ac:dyDescent="0.2">
      <c r="A102" s="44"/>
      <c r="B102" s="9"/>
      <c r="C102" s="9"/>
      <c r="D102" s="9"/>
      <c r="E102" s="45" t="s">
        <v>116</v>
      </c>
      <c r="F102" s="46"/>
      <c r="G102" s="46"/>
      <c r="H102" s="52" t="s">
        <v>117</v>
      </c>
      <c r="I102" s="52"/>
      <c r="J102" s="52"/>
      <c r="K102" s="52"/>
    </row>
    <row r="103" spans="1:11" ht="48.2" customHeight="1" x14ac:dyDescent="0.25">
      <c r="A103" s="55" t="s">
        <v>118</v>
      </c>
      <c r="B103" s="55"/>
      <c r="C103" s="9"/>
      <c r="D103" s="9"/>
      <c r="E103" s="5"/>
      <c r="F103" s="9"/>
      <c r="G103" s="9"/>
      <c r="H103" s="54"/>
      <c r="I103" s="54"/>
      <c r="J103" s="54"/>
      <c r="K103" s="54"/>
    </row>
    <row r="104" spans="1:11" ht="6" customHeight="1" x14ac:dyDescent="0.25">
      <c r="A104" s="55" t="s">
        <v>119</v>
      </c>
      <c r="B104" s="55"/>
      <c r="C104" s="9"/>
      <c r="D104" s="9"/>
      <c r="E104" s="9"/>
      <c r="F104" s="9"/>
      <c r="G104" s="9"/>
      <c r="H104" s="54"/>
      <c r="I104" s="54"/>
      <c r="J104" s="54"/>
      <c r="K104" s="54"/>
    </row>
    <row r="105" spans="1:11" s="48" customFormat="1" ht="24" customHeight="1" x14ac:dyDescent="0.25">
      <c r="A105" s="44"/>
      <c r="B105" s="9"/>
      <c r="C105" s="9"/>
      <c r="D105" s="9"/>
      <c r="E105" s="47"/>
      <c r="F105" s="9"/>
      <c r="G105" s="9"/>
      <c r="H105" s="56" t="s">
        <v>120</v>
      </c>
      <c r="I105" s="56"/>
      <c r="J105" s="56"/>
      <c r="K105" s="56"/>
    </row>
    <row r="106" spans="1:11" s="48" customFormat="1" ht="31.35" customHeight="1" x14ac:dyDescent="0.2">
      <c r="A106" s="44" t="s">
        <v>121</v>
      </c>
      <c r="B106" s="9"/>
      <c r="C106" s="44"/>
      <c r="D106" s="9"/>
      <c r="E106" s="45" t="s">
        <v>116</v>
      </c>
      <c r="F106" s="45"/>
      <c r="G106" s="46"/>
      <c r="H106" s="52" t="s">
        <v>117</v>
      </c>
      <c r="I106" s="52"/>
      <c r="J106" s="52"/>
      <c r="K106" s="52"/>
    </row>
    <row r="107" spans="1:11" s="48" customFormat="1" ht="15.75" customHeight="1" x14ac:dyDescent="0.2">
      <c r="A107" s="49"/>
      <c r="B107" s="53" t="s">
        <v>122</v>
      </c>
      <c r="C107" s="53"/>
      <c r="D107" s="53"/>
      <c r="E107" s="5"/>
      <c r="F107" s="5"/>
      <c r="G107" s="9"/>
      <c r="H107" s="54"/>
      <c r="I107" s="54"/>
      <c r="J107" s="54"/>
      <c r="K107" s="54"/>
    </row>
    <row r="108" spans="1:11" s="48" customFormat="1" ht="18.75" customHeight="1" x14ac:dyDescent="0.2">
      <c r="A108" s="50"/>
      <c r="B108" s="51" t="s">
        <v>123</v>
      </c>
      <c r="C108" s="1"/>
      <c r="D108" s="1"/>
      <c r="E108" s="1"/>
      <c r="F108" s="1"/>
      <c r="G108" s="1"/>
      <c r="H108" s="1"/>
      <c r="I108" s="1"/>
      <c r="J108" s="1"/>
      <c r="K108" s="1"/>
    </row>
    <row r="109" spans="1:11" s="48" customFormat="1" ht="20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s="48" customFormat="1" ht="34.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</sheetData>
  <mergeCells count="28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B35:H35"/>
    <mergeCell ref="A37:J37"/>
    <mergeCell ref="A39:K39"/>
    <mergeCell ref="B41:H41"/>
    <mergeCell ref="B42:H42"/>
    <mergeCell ref="A44:H44"/>
    <mergeCell ref="A28:K28"/>
    <mergeCell ref="A29:K29"/>
    <mergeCell ref="B31:H31"/>
    <mergeCell ref="B32:H32"/>
    <mergeCell ref="B33:H33"/>
    <mergeCell ref="B34:H34"/>
    <mergeCell ref="B48:C48"/>
    <mergeCell ref="D48:E48"/>
    <mergeCell ref="F48:G48"/>
    <mergeCell ref="H48:I48"/>
    <mergeCell ref="B49:C49"/>
    <mergeCell ref="D49:E49"/>
    <mergeCell ref="F49:G49"/>
    <mergeCell ref="H49:I49"/>
    <mergeCell ref="A45:I45"/>
    <mergeCell ref="B46:C46"/>
    <mergeCell ref="D46:E46"/>
    <mergeCell ref="F46:G46"/>
    <mergeCell ref="H46:I46"/>
    <mergeCell ref="B47:C47"/>
    <mergeCell ref="D47:E47"/>
    <mergeCell ref="F47:G47"/>
    <mergeCell ref="H47:I47"/>
    <mergeCell ref="B52:C52"/>
    <mergeCell ref="D52:E52"/>
    <mergeCell ref="F52:G52"/>
    <mergeCell ref="H52:I52"/>
    <mergeCell ref="A53:C53"/>
    <mergeCell ref="D53:E53"/>
    <mergeCell ref="F53:G53"/>
    <mergeCell ref="H53:I53"/>
    <mergeCell ref="Q50:R50"/>
    <mergeCell ref="B51:C51"/>
    <mergeCell ref="D51:E51"/>
    <mergeCell ref="F51:G51"/>
    <mergeCell ref="H51:I51"/>
    <mergeCell ref="M51:N51"/>
    <mergeCell ref="O51:P51"/>
    <mergeCell ref="Q51:R51"/>
    <mergeCell ref="B50:C50"/>
    <mergeCell ref="D50:E50"/>
    <mergeCell ref="F50:G50"/>
    <mergeCell ref="H50:I50"/>
    <mergeCell ref="M50:N50"/>
    <mergeCell ref="O50:P50"/>
    <mergeCell ref="A55:H55"/>
    <mergeCell ref="M55:N55"/>
    <mergeCell ref="O55:P55"/>
    <mergeCell ref="Q55:R55"/>
    <mergeCell ref="A56:I56"/>
    <mergeCell ref="M56:N56"/>
    <mergeCell ref="O56:P56"/>
    <mergeCell ref="Q56:R56"/>
    <mergeCell ref="M53:N53"/>
    <mergeCell ref="O53:P53"/>
    <mergeCell ref="Q53:R53"/>
    <mergeCell ref="M54:N54"/>
    <mergeCell ref="O54:P54"/>
    <mergeCell ref="Q54:R54"/>
    <mergeCell ref="A60:C60"/>
    <mergeCell ref="D60:E60"/>
    <mergeCell ref="F60:G60"/>
    <mergeCell ref="H60:I60"/>
    <mergeCell ref="A62:H62"/>
    <mergeCell ref="D63:E63"/>
    <mergeCell ref="F63:G63"/>
    <mergeCell ref="H63:I63"/>
    <mergeCell ref="Q57:R57"/>
    <mergeCell ref="A58:C58"/>
    <mergeCell ref="D58:E58"/>
    <mergeCell ref="F58:G58"/>
    <mergeCell ref="H58:I58"/>
    <mergeCell ref="A59:C59"/>
    <mergeCell ref="D59:E59"/>
    <mergeCell ref="F59:G59"/>
    <mergeCell ref="H59:I59"/>
    <mergeCell ref="A57:C57"/>
    <mergeCell ref="D57:E57"/>
    <mergeCell ref="F57:G57"/>
    <mergeCell ref="H57:I57"/>
    <mergeCell ref="M57:N57"/>
    <mergeCell ref="O57:P57"/>
    <mergeCell ref="D66:E66"/>
    <mergeCell ref="F66:G66"/>
    <mergeCell ref="H66:I66"/>
    <mergeCell ref="J66:K66"/>
    <mergeCell ref="D67:E67"/>
    <mergeCell ref="F67:G67"/>
    <mergeCell ref="H67:I67"/>
    <mergeCell ref="J67:K67"/>
    <mergeCell ref="J63:K63"/>
    <mergeCell ref="D64:E64"/>
    <mergeCell ref="F64:G64"/>
    <mergeCell ref="H64:I64"/>
    <mergeCell ref="J64:K64"/>
    <mergeCell ref="D65:E65"/>
    <mergeCell ref="F65:G65"/>
    <mergeCell ref="H65:I65"/>
    <mergeCell ref="J65:K65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0:E80"/>
    <mergeCell ref="F80:G80"/>
    <mergeCell ref="H80:I80"/>
    <mergeCell ref="J80:K80"/>
    <mergeCell ref="L80:M80"/>
    <mergeCell ref="D81:E81"/>
    <mergeCell ref="F81:G81"/>
    <mergeCell ref="H81:I81"/>
    <mergeCell ref="J81:K81"/>
    <mergeCell ref="L81:P81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A101:B101"/>
    <mergeCell ref="H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H106:K106"/>
    <mergeCell ref="B107:D107"/>
    <mergeCell ref="H107:K107"/>
    <mergeCell ref="H102:K102"/>
    <mergeCell ref="A103:B103"/>
    <mergeCell ref="H103:K103"/>
    <mergeCell ref="A104:B104"/>
    <mergeCell ref="H104:K104"/>
    <mergeCell ref="H105:K105"/>
  </mergeCells>
  <pageMargins left="0.23622047244094491" right="0.23622047244094491" top="0.55118110236220474" bottom="0.55118110236220474" header="0.31496062992125984" footer="0.31496062992125984"/>
  <pageSetup paperSize="9" scale="57" fitToHeight="4" orientation="landscape" r:id="rId1"/>
  <rowBreaks count="1" manualBreakCount="1">
    <brk id="54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</vt:lpstr>
      <vt:lpstr>'0611141'!Область_друку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2023-12-05T08:56:21Z</dcterms:created>
  <dcterms:modified xsi:type="dcterms:W3CDTF">2023-12-06T15:18:34Z</dcterms:modified>
</cp:coreProperties>
</file>