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69.224\o\EM-18\Pochta\2024\Січень\1001\Паспорти освіта\"/>
    </mc:Choice>
  </mc:AlternateContent>
  <bookViews>
    <workbookView xWindow="435" yWindow="30" windowWidth="25245" windowHeight="7815"/>
  </bookViews>
  <sheets>
    <sheet name="0611141 " sheetId="1" r:id="rId1"/>
  </sheets>
  <definedNames>
    <definedName name="_xlnm.Print_Area" localSheetId="0">'0611141 '!$A$1:$K$110</definedName>
  </definedNames>
  <calcPr calcId="152511"/>
</workbook>
</file>

<file path=xl/calcChain.xml><?xml version="1.0" encoding="utf-8"?>
<calcChain xmlns="http://schemas.openxmlformats.org/spreadsheetml/2006/main">
  <c r="J102" i="1" l="1"/>
  <c r="J101" i="1"/>
  <c r="F100" i="1"/>
  <c r="J100" i="1" s="1"/>
  <c r="J99" i="1"/>
  <c r="J98" i="1"/>
  <c r="J96" i="1"/>
  <c r="F95" i="1"/>
  <c r="J95" i="1" s="1"/>
  <c r="J94" i="1"/>
  <c r="J93" i="1"/>
  <c r="F93" i="1"/>
  <c r="F92" i="1"/>
  <c r="J92" i="1" s="1"/>
  <c r="F91" i="1"/>
  <c r="J91" i="1" s="1"/>
  <c r="J90" i="1"/>
  <c r="F90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F72" i="1"/>
  <c r="J72" i="1" s="1"/>
  <c r="J71" i="1"/>
  <c r="J70" i="1"/>
  <c r="J69" i="1"/>
  <c r="J68" i="1"/>
  <c r="H54" i="1"/>
  <c r="D53" i="1"/>
  <c r="H53" i="1" s="1"/>
  <c r="F52" i="1"/>
  <c r="F55" i="1" s="1"/>
  <c r="F61" i="1" s="1"/>
  <c r="D52" i="1"/>
  <c r="H52" i="1" s="1"/>
  <c r="H51" i="1"/>
  <c r="D51" i="1"/>
  <c r="F89" i="1" s="1"/>
  <c r="J89" i="1" s="1"/>
  <c r="F50" i="1"/>
  <c r="H88" i="1" s="1"/>
  <c r="D50" i="1"/>
  <c r="F88" i="1" s="1"/>
  <c r="J88" i="1" s="1"/>
  <c r="F62" i="1" l="1"/>
  <c r="H50" i="1"/>
  <c r="H55" i="1" s="1"/>
  <c r="D55" i="1"/>
  <c r="D61" i="1" s="1"/>
  <c r="D62" i="1" s="1"/>
  <c r="H61" i="1" l="1"/>
  <c r="H62" i="1" s="1"/>
</calcChain>
</file>

<file path=xl/sharedStrings.xml><?xml version="1.0" encoding="utf-8"?>
<sst xmlns="http://schemas.openxmlformats.org/spreadsheetml/2006/main" count="191" uniqueCount="127">
  <si>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</si>
  <si>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2023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</si>
  <si>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</si>
  <si>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</si>
  <si>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</si>
  <si>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</si>
  <si>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</si>
  <si>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</si>
  <si>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</si>
  <si>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</si>
  <si>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</si>
  <si>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</si>
  <si>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</si>
  <si>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36 692 751,90 гривень, у тому числі загального фонду — 30 229 311,00 гривень та спеціального фонду — 6 463 440,90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</si>
  <si>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</si>
  <si>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</si>
  <si>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 від 08.07.2010 року № 2456-VІ (із змінами і доповненнями)</t>
  </si>
  <si>
    <t>Закон України  від 05.09.2017 року № 2145- VІІI “Про освіту” (із змінами і доповненнями)</t>
  </si>
  <si>
    <t xml:space="preserve">Закон України від 03.11.2022 року № 2710 - IX  "Про Державний бюджет України на 2023 рік" </t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</si>
  <si>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</si>
  <si>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 № 793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</si>
  <si>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</si>
  <si>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</si>
  <si>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</si>
  <si>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 Міністерства освіти України   від 30.11.1993 року № 430 "Про затвердження Положення про міжшкільний навчально-виробничий комбінат"</t>
  </si>
  <si>
    <t>Наказ Міністерства освіти і науки   від 09.11.2018 року № 1221 "Про затвердження Положення про міжшкільний ресурсний центр"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</si>
  <si>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</si>
  <si>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 № 974  “Про внесення зміни у додаток 2 до постанови Кабінету Міністрів України  від 30 серпня 2002 р. № 1298”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</si>
  <si>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</si>
  <si>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21.12.2022 року № 12 "Про бюджет Хмельницької міської територіальної громади на 2023 рік"</t>
  </si>
  <si>
    <t>Рішення сесії Хмельницької міської ради від 28.03.2023 року № 8 "Про внесення змін до бюджету Хмельницької міської територіальної громади на 2023 рік"</t>
  </si>
  <si>
    <t xml:space="preserve">Протокол від 02.05.2023 року № 55 засідання постійної комісії з питань планування, бюджету, фінансів та децентралізації </t>
  </si>
  <si>
    <t>Рішення сесії Хмельницької міської ради від 28.07.2023 року № 7 "Про внесення змін до бюджету Хмельницької міської територіальної громади на 2023 рік"</t>
  </si>
  <si>
    <t>Рішення сесії Хмельницької міської ради від 15.09.2023 року № 8 "Про внесення змін до бюджету Хмельницької міської територіальної громади на 2023 рік"</t>
  </si>
  <si>
    <t>Рішення сесії Хмельницької міської ради від 10.11.2023 року № 5 "Про внесення змін до бюджету Хмельницької міської територіальної громади на 2023 рік"</t>
  </si>
  <si>
    <t>Рішення сесії Хмельницької міської ради від 21.12.2023 року № 11 "Про внесення змін до бюджету Хмельницької міської територіальної громади на 2023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</si>
  <si>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</si>
  <si>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</si>
  <si>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</si>
  <si>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Надання якісних послуг з централізованого господарського обслуговування 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</si>
  <si>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</si>
  <si>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>Забезпечення потреб у навчально-корекційній роботі з учнями, які мають недоліки мовленнєвого розвитку</t>
  </si>
  <si>
    <t>Забезпечення потреб старшокласників загальноосвітніх навчальних закладів у профорієнтаційній, допрофесійній та професійній підготовці</t>
  </si>
  <si>
    <r>
      <t>7. Мета бюджетної програми:</t>
    </r>
    <r>
      <rPr>
        <u/>
        <sz val="12"/>
        <color theme="1"/>
        <rFont val="Times New Roman"/>
        <family val="1"/>
        <charset val="204"/>
      </rPr>
      <t xml:space="preserve"> Забезпечення діяльності інших закладів у сфері освіти. Забезпечення складання і надання кошторисної, звітної фінансової документації, фінансування установ освіти згідно з затвердженими кошторисами. Надання якісних послуг з централізованого господарського обслуговування. Надання учням навчально-виробничих професій. Здійснення навчально-корекційної роботи з учнями, які мають недоліки мовленнєвого розвитку. </t>
    </r>
  </si>
  <si>
    <t> 8.Завдання бюджетної програми:</t>
  </si>
  <si>
    <t>Завдання</t>
  </si>
  <si>
    <t xml:space="preserve">Забезпечити діяльність інших закладів у сфері освіти. Забезпечити складання і надання кошторисної, звітної фінансової документації, фінансування установ освіти згідно з затвердженими кошторисами. Надавати якісні послуги з централізованого господарського обслуговування. Задовольнити потребу у поглибленні базової трудової підготовки школярів 8-11 (10-11) класів, здійснювати професійне консультування учнівської молоді та забезпечити реалізацію потреб учнів в отриманні професії і кваліфікації відповідно до їх інтересів, здібностей, наявних умов. Здійснювати навчально-корекційну роботу з учнями, які мають недоліки мовленнєвого розвитку. 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</si>
  <si>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</si>
  <si>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</si>
  <si>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</si>
  <si>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</si>
  <si>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</si>
  <si>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</si>
  <si>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ХМНВК</t>
  </si>
  <si>
    <t>Створення належних умов для діяльності працівників логопедичних пунктів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</si>
  <si>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</si>
  <si>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 для діяльності працівників господарської служби</t>
  </si>
  <si>
    <t>Погашення кредиторської заборгованості минулих років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</si>
  <si>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</si>
  <si>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</si>
  <si>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</si>
  <si>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</si>
  <si>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</si>
  <si>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</si>
  <si>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</si>
  <si>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</si>
  <si>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</si>
  <si>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і установ </t>
  </si>
  <si>
    <t>од.</t>
  </si>
  <si>
    <t xml:space="preserve">Мережа </t>
  </si>
  <si>
    <t>Кількість логопедичних пунктів</t>
  </si>
  <si>
    <t>Мережа</t>
  </si>
  <si>
    <t>Кількість закладів, які обслуговує служба бухгалтерського обліку</t>
  </si>
  <si>
    <t>Звітність</t>
  </si>
  <si>
    <t>Кількість закладів, які обслуговує господарська служба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</si>
  <si>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</si>
  <si>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</si>
  <si>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 ХМНВК</t>
  </si>
  <si>
    <t>технічного персоналу і спеціалістів ХМНВК</t>
  </si>
  <si>
    <t>педагогічного персоналу логопедичних пунктів</t>
  </si>
  <si>
    <t>технічного персоналу і спеціалістів служби бухгалтерського обліку</t>
  </si>
  <si>
    <t>спеціалістів відділу планування та звітності Департаменту</t>
  </si>
  <si>
    <t xml:space="preserve">технічного персоналу і спеціалістів господарської служби </t>
  </si>
  <si>
    <t>Обсяг кредиторської заборгованості минулих років</t>
  </si>
  <si>
    <t>грн</t>
  </si>
  <si>
    <t>звіт про заборгованості за бюджетними коштами (форма 7м)</t>
  </si>
  <si>
    <t>продукту</t>
  </si>
  <si>
    <t>Кількість учнів ХМНВК</t>
  </si>
  <si>
    <t>осіб</t>
  </si>
  <si>
    <t>Кількість учнів логопедичних пунктів</t>
  </si>
  <si>
    <t xml:space="preserve">Кількість учасників, яким буде забезпечено перебування під час проведення гри «Сокіл» («Джура»)  </t>
  </si>
  <si>
    <t>Кількість закладів, в яких буде проведений капітальний ремонт в тому числі виготовлення ПКД</t>
  </si>
  <si>
    <t>Рішення сесії від 21.12.2022 року № 12, Рішення сесії  від 28.03.2023 року № 8</t>
  </si>
  <si>
    <t>Кількість закладів, в яких будуть проведені поточні ремонти споруд (укриття, бомбосховища тощо)</t>
  </si>
  <si>
    <t>Рішення сесії  від 28.03.2023 року № 8, рішення сесії  від 28.07.2023 року № 7</t>
  </si>
  <si>
    <t>Кількість закладів, в яких буде впроваджено заходи з енергозбереження, підвищення термомодернізації будівель та з метою підготовки до проведення опалювального сезону</t>
  </si>
  <si>
    <t>Рішення сесії  від 28.07.2023 року № 7</t>
  </si>
  <si>
    <t>ефективності</t>
  </si>
  <si>
    <t>Середньорічні витрати на одного учня ХМНВК</t>
  </si>
  <si>
    <t>Розрахунок</t>
  </si>
  <si>
    <t>Середньорічні витрати на одного учня логопедичного пункту</t>
  </si>
  <si>
    <t>Середні витрати на організацію проведення гри «Сокіл» («Джура») одного учасника</t>
  </si>
  <si>
    <t>Кількість учнів на одну логопедичну ставку</t>
  </si>
  <si>
    <t>Кількість закладів, які обслуговує одна штатна одиниця служби бухгалтерського обліку</t>
  </si>
  <si>
    <t xml:space="preserve">Кількість закладів, які обслуговує одна штатна одиниця господарської служби </t>
  </si>
  <si>
    <t>Середні витрати на капітальний ремонт одного закладу</t>
  </si>
  <si>
    <t>Середні витрати на один заклад для виконання поточних ремонтів у тому числі споруд (укриття, бомбосховища тощо)</t>
  </si>
  <si>
    <t>Середні витрати на один заклад для виконання заходів з енергозбереження, підвищення термомодернізації будівель та з метою підготовки до проведення опалювального сезону</t>
  </si>
  <si>
    <t>якості</t>
  </si>
  <si>
    <t xml:space="preserve">Відсоток учнів з вадами мовлення, охоплених логопедичними пунктами </t>
  </si>
  <si>
    <t>%</t>
  </si>
  <si>
    <t>Відсоток закладів, які обслуговує служба бухгалтерського обліку, планування та звітності</t>
  </si>
  <si>
    <t>Відсоток робітничих працівників до загальної кількості штатних одиниць</t>
  </si>
  <si>
    <t>Відсоток погашення кредиторської заборгованості минулих років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</si>
  <si>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</si>
  <si>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</si>
  <si>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</si>
  <si>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</si>
  <si>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</si>
  <si>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</si>
  <si>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</si>
  <si>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</si>
  <si>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</si>
  <si>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 _______________</t>
  </si>
  <si>
    <t xml:space="preserve">Ярослава Балабась </t>
  </si>
  <si>
    <t xml:space="preserve">Протокол від 26.12.2023 року засідання постійної комісії з питань планування, бюджету, фінансів та децентралізації 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</si>
  <si>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29 грудня 2023 року № 258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</si>
</sst>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₴_-;\-* #,##0\ _₴_-;_-* &quot;-&quot;\ _₴_-;_-@_-"/>
    <numFmt numFmtId="43" formatCode="_-* #,##0.00\ _₴_-;\-* #,##0.00\ _₴_-;_-* &quot;-&quot;??\ _₴_-;_-@_-"/>
    <numFmt numFmtId="164" formatCode="0.0"/>
    <numFmt numFmtId="165" formatCode="#,##0.00\ _₴"/>
    <numFmt numFmtId="166" formatCode="#,##0\ _₴"/>
    <numFmt numFmtId="167" formatCode="#,##0.00\ _₽"/>
    <numFmt numFmtId="168" formatCode="#,##0.0\ _₴"/>
  </numFmts>
  <fonts count="31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8" fillId="0" borderId="0"/>
    <xf numFmtId="0" fontId="29" fillId="0" borderId="0"/>
    <xf numFmtId="0" fontId="1" fillId="0" borderId="0"/>
    <xf numFmtId="0" fontId="21" fillId="16" borderId="15" applyNumberFormat="0" applyFont="0" applyAlignment="0" applyProtection="0"/>
    <xf numFmtId="0" fontId="30" fillId="0" borderId="0"/>
  </cellStyleXfs>
  <cellXfs count="140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Fill="1" applyBorder="1" applyAlignment="1">
      <alignment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left" vertical="center" wrapText="1"/>
    </xf>
    <xf numFmtId="0" fontId="10" fillId="0" borderId="2" xfId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43" fontId="19" fillId="0" borderId="0" xfId="2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4" fontId="3" fillId="0" borderId="2" xfId="0" applyNumberFormat="1" applyFont="1" applyFill="1" applyBorder="1" applyAlignment="1">
      <alignment horizontal="right" vertical="center" wrapText="1"/>
    </xf>
    <xf numFmtId="1" fontId="16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0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center" vertical="center" wrapText="1" shrinkToFit="1"/>
    </xf>
    <xf numFmtId="2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2" fontId="10" fillId="0" borderId="2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4" fontId="9" fillId="0" borderId="7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 wrapText="1"/>
    </xf>
    <xf numFmtId="41" fontId="3" fillId="0" borderId="2" xfId="0" applyNumberFormat="1" applyFont="1" applyFill="1" applyBorder="1" applyAlignment="1">
      <alignment horizontal="center" vertical="center" wrapText="1" shrinkToFit="1"/>
    </xf>
    <xf numFmtId="41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7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Fill="1" applyBorder="1" applyAlignment="1">
      <alignment horizontal="center" vertical="center" wrapText="1" shrinkToFit="1"/>
    </xf>
    <xf numFmtId="167" fontId="3" fillId="0" borderId="2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2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164" fontId="9" fillId="0" borderId="2" xfId="0" applyNumberFormat="1" applyFont="1" applyFill="1" applyBorder="1" applyAlignment="1">
      <alignment horizontal="center" vertical="center" wrapText="1" shrinkToFi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wrapText="1"/>
    </xf>
    <xf numFmtId="0" fontId="11" fillId="0" borderId="8" xfId="1" applyFont="1" applyFill="1" applyBorder="1" applyAlignment="1">
      <alignment horizont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8" fontId="3" fillId="0" borderId="5" xfId="0" applyNumberFormat="1" applyFont="1" applyFill="1" applyBorder="1" applyAlignment="1">
      <alignment horizontal="center" vertical="center" wrapText="1"/>
    </xf>
    <xf numFmtId="168" fontId="3" fillId="0" borderId="7" xfId="0" applyNumberFormat="1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R112"/>
  <sheetViews>
    <sheetView tabSelected="1" view="pageBreakPreview" zoomScale="70" zoomScaleNormal="80" zoomScaleSheetLayoutView="70" workbookViewId="0">
      <selection activeCell="G2" sqref="G2:K2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6384" width="9.33203125" style="1"/>
  </cols>
  <sheetData>
    <row r="1" spans="1:11" ht="89.1" customHeight="1" x14ac:dyDescent="0.2">
      <c r="B1" s="2"/>
      <c r="C1" s="2"/>
      <c r="D1" s="2"/>
      <c r="E1" s="2"/>
      <c r="F1" s="2"/>
      <c r="G1" s="58" t="s">
        <v>0</v>
      </c>
      <c r="H1" s="59"/>
      <c r="I1" s="59"/>
      <c r="J1" s="59"/>
      <c r="K1" s="59"/>
    </row>
    <row r="2" spans="1:11" ht="117.6" customHeight="1" x14ac:dyDescent="0.2">
      <c r="B2" s="2"/>
      <c r="C2" s="2"/>
      <c r="D2" s="2"/>
      <c r="E2" s="2"/>
      <c r="F2" s="2"/>
      <c r="G2" s="60" t="s">
        <v>126</v>
      </c>
      <c r="H2" s="60"/>
      <c r="I2" s="60"/>
      <c r="J2" s="60"/>
      <c r="K2" s="60"/>
    </row>
    <row r="3" spans="1:11" ht="37.5" customHeight="1" x14ac:dyDescent="0.2">
      <c r="A3" s="61" t="s">
        <v>1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25.45" customHeight="1" x14ac:dyDescent="0.2">
      <c r="A4" s="3" t="s">
        <v>2</v>
      </c>
      <c r="B4" s="53" t="s">
        <v>3</v>
      </c>
      <c r="C4" s="53"/>
      <c r="D4" s="53"/>
      <c r="E4" s="53"/>
      <c r="F4" s="53"/>
      <c r="G4" s="52" t="s">
        <v>4</v>
      </c>
      <c r="H4" s="52"/>
      <c r="I4" s="52"/>
      <c r="J4" s="52"/>
      <c r="K4" s="52"/>
    </row>
    <row r="5" spans="1:11" ht="131.25" customHeight="1" x14ac:dyDescent="0.2">
      <c r="A5" s="4" t="s">
        <v>5</v>
      </c>
      <c r="B5" s="53" t="s">
        <v>6</v>
      </c>
      <c r="C5" s="53"/>
      <c r="D5" s="53"/>
      <c r="E5" s="53"/>
      <c r="F5" s="53"/>
      <c r="G5" s="53" t="s">
        <v>7</v>
      </c>
      <c r="H5" s="53"/>
      <c r="I5" s="53"/>
      <c r="J5" s="53"/>
      <c r="K5" s="53"/>
    </row>
    <row r="6" spans="1:11" ht="114" customHeight="1" x14ac:dyDescent="0.2">
      <c r="A6" s="4" t="s">
        <v>8</v>
      </c>
      <c r="B6" s="52" t="s">
        <v>9</v>
      </c>
      <c r="C6" s="53"/>
      <c r="D6" s="5" t="s">
        <v>10</v>
      </c>
      <c r="E6" s="54" t="s">
        <v>11</v>
      </c>
      <c r="F6" s="53"/>
      <c r="G6" s="52" t="s">
        <v>12</v>
      </c>
      <c r="H6" s="53"/>
      <c r="I6" s="53"/>
      <c r="J6" s="53"/>
      <c r="K6" s="53"/>
    </row>
    <row r="7" spans="1:11" ht="19.149999999999999" customHeight="1" x14ac:dyDescent="0.2">
      <c r="A7" s="55" t="s">
        <v>13</v>
      </c>
      <c r="B7" s="55"/>
      <c r="C7" s="55"/>
      <c r="D7" s="55"/>
      <c r="E7" s="55"/>
      <c r="F7" s="55"/>
      <c r="G7" s="55"/>
      <c r="H7" s="55"/>
      <c r="I7" s="55"/>
      <c r="J7" s="55"/>
      <c r="K7" s="55"/>
    </row>
    <row r="8" spans="1:11" ht="15.6" customHeight="1" x14ac:dyDescent="0.2">
      <c r="A8" s="56" t="s">
        <v>14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ht="25.5" customHeight="1" x14ac:dyDescent="0.2">
      <c r="A9" s="57" t="s">
        <v>15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18.399999999999999" customHeight="1" x14ac:dyDescent="0.2">
      <c r="A10" s="57" t="s">
        <v>16</v>
      </c>
      <c r="B10" s="57"/>
      <c r="C10" s="57"/>
      <c r="D10" s="57"/>
      <c r="E10" s="57"/>
      <c r="F10" s="57"/>
      <c r="G10" s="57"/>
      <c r="H10" s="57"/>
      <c r="I10" s="57"/>
      <c r="J10" s="6"/>
      <c r="K10" s="6"/>
    </row>
    <row r="11" spans="1:11" ht="20.45" customHeight="1" x14ac:dyDescent="0.2">
      <c r="A11" s="57" t="s">
        <v>17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</row>
    <row r="12" spans="1:11" ht="19.149999999999999" customHeight="1" x14ac:dyDescent="0.2">
      <c r="A12" s="57" t="s">
        <v>18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20.45" customHeight="1" x14ac:dyDescent="0.2">
      <c r="A13" s="57" t="s">
        <v>19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5.5" customHeight="1" x14ac:dyDescent="0.2">
      <c r="A14" s="57" t="s">
        <v>20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25.5" customHeight="1" x14ac:dyDescent="0.2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ht="32.25" customHeight="1" x14ac:dyDescent="0.2">
      <c r="A16" s="57" t="s">
        <v>22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2" ht="32.25" customHeight="1" x14ac:dyDescent="0.2">
      <c r="A17" s="63" t="s">
        <v>23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2" ht="21.75" customHeight="1" x14ac:dyDescent="0.2">
      <c r="A18" s="63" t="s">
        <v>24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</row>
    <row r="19" spans="1:12" ht="25.15" customHeight="1" x14ac:dyDescent="0.2">
      <c r="A19" s="63" t="s">
        <v>25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7"/>
    </row>
    <row r="20" spans="1:12" ht="35.450000000000003" customHeight="1" x14ac:dyDescent="0.2">
      <c r="A20" s="63" t="s">
        <v>26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2" ht="21.2" customHeight="1" x14ac:dyDescent="0.2">
      <c r="A21" s="57" t="s">
        <v>27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2" ht="21.2" customHeight="1" x14ac:dyDescent="0.2">
      <c r="A22" s="57" t="s">
        <v>28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2" ht="21.2" customHeight="1" x14ac:dyDescent="0.2">
      <c r="A23" s="57" t="s">
        <v>29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</row>
    <row r="24" spans="1:12" ht="25.5" customHeight="1" x14ac:dyDescent="0.2">
      <c r="A24" s="67" t="s">
        <v>30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</row>
    <row r="25" spans="1:12" ht="17.100000000000001" customHeight="1" x14ac:dyDescent="0.2">
      <c r="A25" s="57" t="s">
        <v>31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</row>
    <row r="26" spans="1:12" ht="21.2" customHeight="1" x14ac:dyDescent="0.2">
      <c r="A26" s="67" t="s">
        <v>32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</row>
    <row r="27" spans="1:12" ht="21.2" customHeight="1" x14ac:dyDescent="0.2">
      <c r="A27" s="67" t="s">
        <v>33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</row>
    <row r="28" spans="1:12" ht="21.2" customHeight="1" x14ac:dyDescent="0.2">
      <c r="A28" s="67" t="s">
        <v>34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</row>
    <row r="29" spans="1:12" ht="21.2" customHeight="1" x14ac:dyDescent="0.2">
      <c r="A29" s="67" t="s">
        <v>35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2" ht="21.2" customHeight="1" x14ac:dyDescent="0.2">
      <c r="A30" s="57" t="s">
        <v>125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12" ht="23.1" customHeight="1" x14ac:dyDescent="0.2">
      <c r="A31" s="56" t="s">
        <v>36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</row>
    <row r="32" spans="1:12" ht="9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23.1" customHeight="1" x14ac:dyDescent="0.2">
      <c r="A33" s="8" t="s">
        <v>37</v>
      </c>
      <c r="B33" s="68" t="s">
        <v>38</v>
      </c>
      <c r="C33" s="68"/>
      <c r="D33" s="68"/>
      <c r="E33" s="68"/>
      <c r="F33" s="68"/>
      <c r="G33" s="68"/>
      <c r="H33" s="68"/>
      <c r="I33" s="9"/>
      <c r="J33" s="9"/>
      <c r="K33" s="9"/>
    </row>
    <row r="34" spans="1:11" ht="23.1" customHeight="1" x14ac:dyDescent="0.2">
      <c r="A34" s="10">
        <v>1</v>
      </c>
      <c r="B34" s="69" t="s">
        <v>39</v>
      </c>
      <c r="C34" s="69"/>
      <c r="D34" s="69"/>
      <c r="E34" s="69"/>
      <c r="F34" s="69"/>
      <c r="G34" s="69"/>
      <c r="H34" s="69"/>
      <c r="I34" s="9"/>
      <c r="J34" s="9"/>
      <c r="K34" s="9"/>
    </row>
    <row r="35" spans="1:11" ht="27.2" customHeight="1" x14ac:dyDescent="0.2">
      <c r="A35" s="11">
        <v>2</v>
      </c>
      <c r="B35" s="74" t="s">
        <v>40</v>
      </c>
      <c r="C35" s="74"/>
      <c r="D35" s="74"/>
      <c r="E35" s="74"/>
      <c r="F35" s="74"/>
      <c r="G35" s="74"/>
      <c r="H35" s="74"/>
      <c r="I35" s="9"/>
      <c r="J35" s="9"/>
      <c r="K35" s="9"/>
    </row>
    <row r="36" spans="1:11" ht="30.6" customHeight="1" x14ac:dyDescent="0.2">
      <c r="A36" s="11">
        <v>3</v>
      </c>
      <c r="B36" s="75" t="s">
        <v>41</v>
      </c>
      <c r="C36" s="76"/>
      <c r="D36" s="76"/>
      <c r="E36" s="76"/>
      <c r="F36" s="76"/>
      <c r="G36" s="76"/>
      <c r="H36" s="77"/>
      <c r="I36" s="9"/>
      <c r="J36" s="9"/>
      <c r="K36" s="9"/>
    </row>
    <row r="37" spans="1:11" ht="27.95" customHeight="1" x14ac:dyDescent="0.2">
      <c r="A37" s="11">
        <v>4</v>
      </c>
      <c r="B37" s="74" t="s">
        <v>42</v>
      </c>
      <c r="C37" s="74"/>
      <c r="D37" s="74"/>
      <c r="E37" s="74"/>
      <c r="F37" s="74"/>
      <c r="G37" s="74"/>
      <c r="H37" s="74"/>
      <c r="I37" s="9"/>
      <c r="J37" s="9"/>
      <c r="K37" s="9"/>
    </row>
    <row r="38" spans="1:11" ht="12.2" customHeight="1" x14ac:dyDescent="0.2">
      <c r="A38" s="12"/>
      <c r="B38" s="3"/>
      <c r="C38" s="3"/>
      <c r="D38" s="3"/>
      <c r="E38" s="3"/>
      <c r="F38" s="3"/>
      <c r="G38" s="3"/>
      <c r="H38" s="3"/>
      <c r="I38" s="9"/>
      <c r="J38" s="9"/>
      <c r="K38" s="9"/>
    </row>
    <row r="39" spans="1:11" ht="60.4" customHeight="1" x14ac:dyDescent="0.2">
      <c r="A39" s="55" t="s">
        <v>43</v>
      </c>
      <c r="B39" s="55"/>
      <c r="C39" s="55"/>
      <c r="D39" s="55"/>
      <c r="E39" s="55"/>
      <c r="F39" s="55"/>
      <c r="G39" s="55"/>
      <c r="H39" s="55"/>
      <c r="I39" s="55"/>
      <c r="J39" s="55"/>
      <c r="K39" s="13"/>
    </row>
    <row r="40" spans="1:11" ht="4.7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20.45" customHeight="1" x14ac:dyDescent="0.2">
      <c r="A41" s="56" t="s">
        <v>44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</row>
    <row r="42" spans="1:11" ht="4.1500000000000004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9.149999999999999" customHeight="1" x14ac:dyDescent="0.2">
      <c r="A43" s="8" t="s">
        <v>37</v>
      </c>
      <c r="B43" s="68" t="s">
        <v>45</v>
      </c>
      <c r="C43" s="68"/>
      <c r="D43" s="68"/>
      <c r="E43" s="68"/>
      <c r="F43" s="68"/>
      <c r="G43" s="68"/>
      <c r="H43" s="68"/>
      <c r="I43" s="9"/>
      <c r="J43" s="9"/>
      <c r="K43" s="9"/>
    </row>
    <row r="44" spans="1:11" ht="87" customHeight="1" x14ac:dyDescent="0.2">
      <c r="A44" s="14">
        <v>1</v>
      </c>
      <c r="B44" s="70" t="s">
        <v>46</v>
      </c>
      <c r="C44" s="71"/>
      <c r="D44" s="71"/>
      <c r="E44" s="71"/>
      <c r="F44" s="71"/>
      <c r="G44" s="71"/>
      <c r="H44" s="72"/>
      <c r="I44" s="9"/>
      <c r="J44" s="9"/>
      <c r="K44" s="9"/>
    </row>
    <row r="45" spans="1:11" ht="2.2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ht="15.75" x14ac:dyDescent="0.2">
      <c r="A46" s="56" t="s">
        <v>47</v>
      </c>
      <c r="B46" s="56"/>
      <c r="C46" s="56"/>
      <c r="D46" s="56"/>
      <c r="E46" s="56"/>
      <c r="F46" s="56"/>
      <c r="G46" s="56"/>
      <c r="H46" s="56"/>
      <c r="I46" s="9"/>
      <c r="J46" s="9"/>
      <c r="K46" s="9"/>
    </row>
    <row r="47" spans="1:11" ht="16.5" customHeight="1" x14ac:dyDescent="0.2">
      <c r="A47" s="73" t="s">
        <v>48</v>
      </c>
      <c r="B47" s="73"/>
      <c r="C47" s="73"/>
      <c r="D47" s="73"/>
      <c r="E47" s="73"/>
      <c r="F47" s="73"/>
      <c r="G47" s="73"/>
      <c r="H47" s="73"/>
      <c r="I47" s="73"/>
      <c r="J47" s="4"/>
      <c r="K47" s="4"/>
    </row>
    <row r="48" spans="1:11" s="18" customFormat="1" ht="22.5" customHeight="1" x14ac:dyDescent="0.2">
      <c r="A48" s="15" t="s">
        <v>37</v>
      </c>
      <c r="B48" s="68" t="s">
        <v>49</v>
      </c>
      <c r="C48" s="68"/>
      <c r="D48" s="68" t="s">
        <v>50</v>
      </c>
      <c r="E48" s="68"/>
      <c r="F48" s="68" t="s">
        <v>51</v>
      </c>
      <c r="G48" s="68"/>
      <c r="H48" s="68" t="s">
        <v>52</v>
      </c>
      <c r="I48" s="68"/>
      <c r="J48" s="16"/>
      <c r="K48" s="17"/>
    </row>
    <row r="49" spans="1:18" ht="15.75" x14ac:dyDescent="0.2">
      <c r="A49" s="19">
        <v>1</v>
      </c>
      <c r="B49" s="80">
        <v>2</v>
      </c>
      <c r="C49" s="80"/>
      <c r="D49" s="80">
        <v>3</v>
      </c>
      <c r="E49" s="80"/>
      <c r="F49" s="80">
        <v>4</v>
      </c>
      <c r="G49" s="80"/>
      <c r="H49" s="80">
        <v>6</v>
      </c>
      <c r="I49" s="80"/>
      <c r="J49" s="20"/>
      <c r="K49" s="9"/>
    </row>
    <row r="50" spans="1:18" ht="39.4" customHeight="1" x14ac:dyDescent="0.2">
      <c r="A50" s="21">
        <v>1</v>
      </c>
      <c r="B50" s="74" t="s">
        <v>53</v>
      </c>
      <c r="C50" s="74"/>
      <c r="D50" s="81">
        <f>4435987-122055-1486766.83</f>
        <v>2827165.17</v>
      </c>
      <c r="E50" s="81"/>
      <c r="F50" s="81">
        <f>763620+5603701-6165424.56</f>
        <v>201896.44000000041</v>
      </c>
      <c r="G50" s="81"/>
      <c r="H50" s="81">
        <f>D50+F50</f>
        <v>3029061.6100000003</v>
      </c>
      <c r="I50" s="81"/>
      <c r="J50" s="22"/>
      <c r="K50" s="9"/>
    </row>
    <row r="51" spans="1:18" ht="36.75" customHeight="1" x14ac:dyDescent="0.2">
      <c r="A51" s="23">
        <v>2</v>
      </c>
      <c r="B51" s="74" t="s">
        <v>54</v>
      </c>
      <c r="C51" s="74"/>
      <c r="D51" s="78">
        <f>5832303+6000-318502-153.59</f>
        <v>5519647.4100000001</v>
      </c>
      <c r="E51" s="78"/>
      <c r="F51" s="78"/>
      <c r="G51" s="78"/>
      <c r="H51" s="78">
        <f t="shared" ref="H51:H53" si="0">D51+F51</f>
        <v>5519647.4100000001</v>
      </c>
      <c r="I51" s="78"/>
      <c r="J51" s="22"/>
      <c r="K51" s="9"/>
    </row>
    <row r="52" spans="1:18" ht="40.700000000000003" customHeight="1" x14ac:dyDescent="0.2">
      <c r="A52" s="23">
        <v>3</v>
      </c>
      <c r="B52" s="74" t="s">
        <v>55</v>
      </c>
      <c r="C52" s="74"/>
      <c r="D52" s="79">
        <f>12564594+122055+2333405+1480766.83+716300-24353+42543.79-1002-2208</f>
        <v>17232101.619999997</v>
      </c>
      <c r="E52" s="79"/>
      <c r="F52" s="78">
        <f>341080+6165424.56-244960.1</f>
        <v>6261544.46</v>
      </c>
      <c r="G52" s="78"/>
      <c r="H52" s="78">
        <f t="shared" si="0"/>
        <v>23493646.079999998</v>
      </c>
      <c r="I52" s="78"/>
      <c r="J52" s="22"/>
      <c r="K52" s="9"/>
      <c r="L52" s="24"/>
      <c r="M52" s="82"/>
      <c r="N52" s="82"/>
      <c r="O52" s="82"/>
      <c r="P52" s="82"/>
      <c r="Q52" s="82"/>
      <c r="R52" s="82"/>
    </row>
    <row r="53" spans="1:18" ht="40.15" customHeight="1" x14ac:dyDescent="0.2">
      <c r="A53" s="23">
        <v>4</v>
      </c>
      <c r="B53" s="74" t="s">
        <v>56</v>
      </c>
      <c r="C53" s="74"/>
      <c r="D53" s="79">
        <f>5333101-2700-795445+109530.8+1002+2208</f>
        <v>4647696.8</v>
      </c>
      <c r="E53" s="79"/>
      <c r="F53" s="78">
        <v>0</v>
      </c>
      <c r="G53" s="78"/>
      <c r="H53" s="78">
        <f t="shared" si="0"/>
        <v>4647696.8</v>
      </c>
      <c r="I53" s="78"/>
      <c r="J53" s="22"/>
      <c r="K53" s="9"/>
      <c r="M53" s="82"/>
      <c r="N53" s="82"/>
      <c r="O53" s="82"/>
      <c r="P53" s="82"/>
      <c r="Q53" s="82"/>
      <c r="R53" s="82"/>
    </row>
    <row r="54" spans="1:18" ht="28.5" customHeight="1" x14ac:dyDescent="0.2">
      <c r="A54" s="23">
        <v>5</v>
      </c>
      <c r="B54" s="74" t="s">
        <v>57</v>
      </c>
      <c r="C54" s="74"/>
      <c r="D54" s="83">
        <v>2700</v>
      </c>
      <c r="E54" s="83"/>
      <c r="F54" s="78">
        <v>0</v>
      </c>
      <c r="G54" s="78"/>
      <c r="H54" s="78">
        <f>D54+F54</f>
        <v>2700</v>
      </c>
      <c r="I54" s="78"/>
      <c r="J54" s="22"/>
      <c r="K54" s="9"/>
      <c r="M54" s="25"/>
      <c r="N54" s="25"/>
      <c r="O54" s="25"/>
      <c r="P54" s="25"/>
      <c r="Q54" s="25"/>
      <c r="R54" s="25"/>
    </row>
    <row r="55" spans="1:18" ht="21.2" customHeight="1" x14ac:dyDescent="0.2">
      <c r="A55" s="84" t="s">
        <v>58</v>
      </c>
      <c r="B55" s="84"/>
      <c r="C55" s="84"/>
      <c r="D55" s="78">
        <f>D50+D51+D52+D53+D54</f>
        <v>30229310.999999996</v>
      </c>
      <c r="E55" s="78"/>
      <c r="F55" s="78">
        <f t="shared" ref="F55" si="1">F50+F51+F52+F53+F54</f>
        <v>6463440.9000000004</v>
      </c>
      <c r="G55" s="78"/>
      <c r="H55" s="78">
        <f t="shared" ref="H55" si="2">H50+H51+H52+H53+H54</f>
        <v>36692751.899999999</v>
      </c>
      <c r="I55" s="78"/>
      <c r="J55" s="9"/>
      <c r="K55" s="9"/>
      <c r="M55" s="82"/>
      <c r="N55" s="82"/>
      <c r="O55" s="82"/>
      <c r="P55" s="82"/>
      <c r="Q55" s="82"/>
      <c r="R55" s="82"/>
    </row>
    <row r="56" spans="1:18" ht="6.2" customHeight="1" x14ac:dyDescent="0.2">
      <c r="A56" s="9"/>
      <c r="B56" s="3"/>
      <c r="C56" s="9"/>
      <c r="D56" s="26"/>
      <c r="E56" s="26"/>
      <c r="F56" s="26"/>
      <c r="G56" s="26"/>
      <c r="H56" s="26"/>
      <c r="I56" s="26"/>
      <c r="J56" s="9"/>
      <c r="K56" s="9"/>
      <c r="M56" s="82"/>
      <c r="N56" s="82"/>
      <c r="O56" s="82"/>
      <c r="P56" s="82"/>
      <c r="Q56" s="82"/>
      <c r="R56" s="82"/>
    </row>
    <row r="57" spans="1:18" ht="16.350000000000001" customHeight="1" x14ac:dyDescent="0.2">
      <c r="A57" s="56" t="s">
        <v>59</v>
      </c>
      <c r="B57" s="56"/>
      <c r="C57" s="56"/>
      <c r="D57" s="56"/>
      <c r="E57" s="56"/>
      <c r="F57" s="56"/>
      <c r="G57" s="56"/>
      <c r="H57" s="56"/>
      <c r="I57" s="9"/>
      <c r="J57" s="9"/>
      <c r="K57" s="9"/>
      <c r="M57" s="82"/>
      <c r="N57" s="82"/>
      <c r="O57" s="82"/>
      <c r="P57" s="82"/>
      <c r="Q57" s="82"/>
      <c r="R57" s="82"/>
    </row>
    <row r="58" spans="1:18" ht="13.7" customHeight="1" x14ac:dyDescent="0.2">
      <c r="A58" s="73" t="s">
        <v>48</v>
      </c>
      <c r="B58" s="73"/>
      <c r="C58" s="73"/>
      <c r="D58" s="73"/>
      <c r="E58" s="73"/>
      <c r="F58" s="73"/>
      <c r="G58" s="73"/>
      <c r="H58" s="73"/>
      <c r="I58" s="73"/>
      <c r="J58" s="4"/>
      <c r="K58" s="4"/>
      <c r="M58" s="82"/>
      <c r="N58" s="82"/>
      <c r="O58" s="82"/>
      <c r="P58" s="82"/>
      <c r="Q58" s="82"/>
      <c r="R58" s="82"/>
    </row>
    <row r="59" spans="1:18" ht="21.2" customHeight="1" x14ac:dyDescent="0.2">
      <c r="A59" s="68" t="s">
        <v>60</v>
      </c>
      <c r="B59" s="68"/>
      <c r="C59" s="68"/>
      <c r="D59" s="68" t="s">
        <v>50</v>
      </c>
      <c r="E59" s="68"/>
      <c r="F59" s="68" t="s">
        <v>51</v>
      </c>
      <c r="G59" s="68"/>
      <c r="H59" s="68" t="s">
        <v>52</v>
      </c>
      <c r="I59" s="68"/>
      <c r="J59" s="9"/>
      <c r="K59" s="9"/>
      <c r="M59" s="82"/>
      <c r="N59" s="82"/>
      <c r="O59" s="82"/>
      <c r="P59" s="82"/>
      <c r="Q59" s="82"/>
      <c r="R59" s="82"/>
    </row>
    <row r="60" spans="1:18" ht="16.5" customHeight="1" x14ac:dyDescent="0.2">
      <c r="A60" s="80">
        <v>1</v>
      </c>
      <c r="B60" s="80"/>
      <c r="C60" s="80"/>
      <c r="D60" s="80">
        <v>2</v>
      </c>
      <c r="E60" s="80"/>
      <c r="F60" s="80">
        <v>3</v>
      </c>
      <c r="G60" s="80"/>
      <c r="H60" s="80">
        <v>4</v>
      </c>
      <c r="I60" s="80"/>
      <c r="J60" s="9"/>
      <c r="K60" s="9"/>
    </row>
    <row r="61" spans="1:18" ht="34.700000000000003" customHeight="1" x14ac:dyDescent="0.2">
      <c r="A61" s="75" t="s">
        <v>61</v>
      </c>
      <c r="B61" s="76"/>
      <c r="C61" s="77"/>
      <c r="D61" s="88">
        <f>D55</f>
        <v>30229310.999999996</v>
      </c>
      <c r="E61" s="88"/>
      <c r="F61" s="88">
        <f>F55</f>
        <v>6463440.9000000004</v>
      </c>
      <c r="G61" s="88"/>
      <c r="H61" s="88">
        <f>F61+D61</f>
        <v>36692751.899999999</v>
      </c>
      <c r="I61" s="88"/>
      <c r="J61" s="9"/>
      <c r="K61" s="9"/>
    </row>
    <row r="62" spans="1:18" ht="19.7" customHeight="1" x14ac:dyDescent="0.2">
      <c r="A62" s="85" t="s">
        <v>58</v>
      </c>
      <c r="B62" s="86"/>
      <c r="C62" s="86"/>
      <c r="D62" s="87">
        <f>D61</f>
        <v>30229310.999999996</v>
      </c>
      <c r="E62" s="87"/>
      <c r="F62" s="87">
        <f t="shared" ref="F62" si="3">F61</f>
        <v>6463440.9000000004</v>
      </c>
      <c r="G62" s="87"/>
      <c r="H62" s="87">
        <f t="shared" ref="H62" si="4">H61</f>
        <v>36692751.899999999</v>
      </c>
      <c r="I62" s="87"/>
      <c r="J62" s="9"/>
      <c r="K62" s="9"/>
    </row>
    <row r="63" spans="1:18" ht="6" customHeight="1" x14ac:dyDescent="0.2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8" ht="17.45" customHeight="1" x14ac:dyDescent="0.2">
      <c r="A64" s="56" t="s">
        <v>62</v>
      </c>
      <c r="B64" s="56"/>
      <c r="C64" s="56"/>
      <c r="D64" s="56"/>
      <c r="E64" s="56"/>
      <c r="F64" s="56"/>
      <c r="G64" s="56"/>
      <c r="H64" s="56"/>
      <c r="I64" s="9"/>
      <c r="J64" s="9"/>
      <c r="K64" s="9"/>
    </row>
    <row r="65" spans="1:12" ht="25.5" customHeight="1" x14ac:dyDescent="0.2">
      <c r="A65" s="15" t="s">
        <v>37</v>
      </c>
      <c r="B65" s="15" t="s">
        <v>63</v>
      </c>
      <c r="C65" s="15" t="s">
        <v>64</v>
      </c>
      <c r="D65" s="68" t="s">
        <v>65</v>
      </c>
      <c r="E65" s="68"/>
      <c r="F65" s="68" t="s">
        <v>50</v>
      </c>
      <c r="G65" s="68"/>
      <c r="H65" s="68" t="s">
        <v>51</v>
      </c>
      <c r="I65" s="68"/>
      <c r="J65" s="68" t="s">
        <v>52</v>
      </c>
      <c r="K65" s="68"/>
    </row>
    <row r="66" spans="1:12" s="18" customFormat="1" ht="17.100000000000001" customHeight="1" x14ac:dyDescent="0.2">
      <c r="A66" s="19">
        <v>1</v>
      </c>
      <c r="B66" s="19">
        <v>2</v>
      </c>
      <c r="C66" s="19">
        <v>3</v>
      </c>
      <c r="D66" s="80">
        <v>4</v>
      </c>
      <c r="E66" s="80"/>
      <c r="F66" s="80">
        <v>5</v>
      </c>
      <c r="G66" s="80"/>
      <c r="H66" s="80">
        <v>6</v>
      </c>
      <c r="I66" s="80"/>
      <c r="J66" s="80">
        <v>7</v>
      </c>
      <c r="K66" s="90"/>
    </row>
    <row r="67" spans="1:12" ht="21.75" customHeight="1" x14ac:dyDescent="0.2">
      <c r="A67" s="23">
        <v>1</v>
      </c>
      <c r="B67" s="27" t="s">
        <v>66</v>
      </c>
      <c r="C67" s="28"/>
      <c r="D67" s="90"/>
      <c r="E67" s="90"/>
      <c r="F67" s="90"/>
      <c r="G67" s="90"/>
      <c r="H67" s="90"/>
      <c r="I67" s="90"/>
      <c r="J67" s="90"/>
      <c r="K67" s="90"/>
    </row>
    <row r="68" spans="1:12" ht="28.5" customHeight="1" x14ac:dyDescent="0.2">
      <c r="A68" s="29"/>
      <c r="B68" s="30" t="s">
        <v>67</v>
      </c>
      <c r="C68" s="30" t="s">
        <v>68</v>
      </c>
      <c r="D68" s="74" t="s">
        <v>69</v>
      </c>
      <c r="E68" s="74"/>
      <c r="F68" s="89">
        <v>2</v>
      </c>
      <c r="G68" s="89"/>
      <c r="H68" s="90"/>
      <c r="I68" s="90"/>
      <c r="J68" s="89">
        <f>F68+H68</f>
        <v>2</v>
      </c>
      <c r="K68" s="89"/>
    </row>
    <row r="69" spans="1:12" ht="27" customHeight="1" x14ac:dyDescent="0.2">
      <c r="A69" s="29"/>
      <c r="B69" s="30" t="s">
        <v>70</v>
      </c>
      <c r="C69" s="30" t="s">
        <v>68</v>
      </c>
      <c r="D69" s="74" t="s">
        <v>71</v>
      </c>
      <c r="E69" s="74"/>
      <c r="F69" s="91">
        <v>23</v>
      </c>
      <c r="G69" s="91"/>
      <c r="H69" s="84"/>
      <c r="I69" s="84"/>
      <c r="J69" s="91">
        <f t="shared" ref="J69:J102" si="5">F69+H69</f>
        <v>23</v>
      </c>
      <c r="K69" s="91"/>
    </row>
    <row r="70" spans="1:12" ht="36" customHeight="1" x14ac:dyDescent="0.2">
      <c r="A70" s="29"/>
      <c r="B70" s="30" t="s">
        <v>72</v>
      </c>
      <c r="C70" s="30" t="s">
        <v>68</v>
      </c>
      <c r="D70" s="75" t="s">
        <v>73</v>
      </c>
      <c r="E70" s="77"/>
      <c r="F70" s="99">
        <v>38</v>
      </c>
      <c r="G70" s="100"/>
      <c r="H70" s="95"/>
      <c r="I70" s="96"/>
      <c r="J70" s="99">
        <f>F70</f>
        <v>38</v>
      </c>
      <c r="K70" s="100"/>
      <c r="L70" s="31"/>
    </row>
    <row r="71" spans="1:12" ht="38.1" customHeight="1" x14ac:dyDescent="0.2">
      <c r="A71" s="29"/>
      <c r="B71" s="30" t="s">
        <v>74</v>
      </c>
      <c r="C71" s="30" t="s">
        <v>68</v>
      </c>
      <c r="D71" s="75" t="s">
        <v>73</v>
      </c>
      <c r="E71" s="77"/>
      <c r="F71" s="99">
        <v>120</v>
      </c>
      <c r="G71" s="100"/>
      <c r="H71" s="95"/>
      <c r="I71" s="96"/>
      <c r="J71" s="99">
        <f>F71</f>
        <v>120</v>
      </c>
      <c r="K71" s="100"/>
    </row>
    <row r="72" spans="1:12" ht="36" customHeight="1" x14ac:dyDescent="0.2">
      <c r="A72" s="29"/>
      <c r="B72" s="32" t="s">
        <v>75</v>
      </c>
      <c r="C72" s="32" t="s">
        <v>68</v>
      </c>
      <c r="D72" s="92" t="s">
        <v>76</v>
      </c>
      <c r="E72" s="92"/>
      <c r="F72" s="93">
        <f>115.83-8.08-15</f>
        <v>92.75</v>
      </c>
      <c r="G72" s="94"/>
      <c r="H72" s="95"/>
      <c r="I72" s="96"/>
      <c r="J72" s="93">
        <f>F72+H72</f>
        <v>92.75</v>
      </c>
      <c r="K72" s="94"/>
    </row>
    <row r="73" spans="1:12" ht="24" customHeight="1" x14ac:dyDescent="0.2">
      <c r="A73" s="33"/>
      <c r="B73" s="34" t="s">
        <v>77</v>
      </c>
      <c r="C73" s="34" t="s">
        <v>68</v>
      </c>
      <c r="D73" s="97" t="s">
        <v>76</v>
      </c>
      <c r="E73" s="97"/>
      <c r="F73" s="98">
        <v>0</v>
      </c>
      <c r="G73" s="98"/>
      <c r="H73" s="98"/>
      <c r="I73" s="98"/>
      <c r="J73" s="98">
        <f t="shared" ref="J73:J74" si="6">F73+H73</f>
        <v>0</v>
      </c>
      <c r="K73" s="98"/>
    </row>
    <row r="74" spans="1:12" ht="33.75" customHeight="1" x14ac:dyDescent="0.2">
      <c r="A74" s="33"/>
      <c r="B74" s="34" t="s">
        <v>78</v>
      </c>
      <c r="C74" s="34" t="s">
        <v>68</v>
      </c>
      <c r="D74" s="97" t="s">
        <v>76</v>
      </c>
      <c r="E74" s="97"/>
      <c r="F74" s="98">
        <v>0</v>
      </c>
      <c r="G74" s="98"/>
      <c r="H74" s="98"/>
      <c r="I74" s="98"/>
      <c r="J74" s="98">
        <f t="shared" si="6"/>
        <v>0</v>
      </c>
      <c r="K74" s="98"/>
    </row>
    <row r="75" spans="1:12" ht="32.25" customHeight="1" x14ac:dyDescent="0.2">
      <c r="A75" s="29"/>
      <c r="B75" s="34" t="s">
        <v>79</v>
      </c>
      <c r="C75" s="30" t="s">
        <v>68</v>
      </c>
      <c r="D75" s="74" t="s">
        <v>76</v>
      </c>
      <c r="E75" s="74"/>
      <c r="F75" s="98">
        <v>23.5</v>
      </c>
      <c r="G75" s="98"/>
      <c r="H75" s="98"/>
      <c r="I75" s="98"/>
      <c r="J75" s="98">
        <f t="shared" si="5"/>
        <v>23.5</v>
      </c>
      <c r="K75" s="98"/>
    </row>
    <row r="76" spans="1:12" s="36" customFormat="1" ht="40.700000000000003" customHeight="1" x14ac:dyDescent="0.2">
      <c r="A76" s="35"/>
      <c r="B76" s="32" t="s">
        <v>80</v>
      </c>
      <c r="C76" s="32" t="s">
        <v>68</v>
      </c>
      <c r="D76" s="92" t="s">
        <v>76</v>
      </c>
      <c r="E76" s="92"/>
      <c r="F76" s="101">
        <v>28.5</v>
      </c>
      <c r="G76" s="101"/>
      <c r="H76" s="101"/>
      <c r="I76" s="101"/>
      <c r="J76" s="101">
        <f t="shared" si="5"/>
        <v>28.5</v>
      </c>
      <c r="K76" s="101"/>
    </row>
    <row r="77" spans="1:12" s="36" customFormat="1" ht="37.5" customHeight="1" x14ac:dyDescent="0.2">
      <c r="A77" s="35"/>
      <c r="B77" s="32" t="s">
        <v>81</v>
      </c>
      <c r="C77" s="32" t="s">
        <v>68</v>
      </c>
      <c r="D77" s="92" t="s">
        <v>76</v>
      </c>
      <c r="E77" s="92"/>
      <c r="F77" s="101">
        <v>16</v>
      </c>
      <c r="G77" s="101"/>
      <c r="H77" s="101"/>
      <c r="I77" s="101"/>
      <c r="J77" s="101">
        <f t="shared" si="5"/>
        <v>16</v>
      </c>
      <c r="K77" s="101"/>
    </row>
    <row r="78" spans="1:12" ht="33" customHeight="1" x14ac:dyDescent="0.2">
      <c r="A78" s="35"/>
      <c r="B78" s="32" t="s">
        <v>82</v>
      </c>
      <c r="C78" s="32" t="s">
        <v>68</v>
      </c>
      <c r="D78" s="92" t="s">
        <v>76</v>
      </c>
      <c r="E78" s="92"/>
      <c r="F78" s="101">
        <v>24.75</v>
      </c>
      <c r="G78" s="101"/>
      <c r="H78" s="105"/>
      <c r="I78" s="105"/>
      <c r="J78" s="101">
        <f t="shared" si="5"/>
        <v>24.75</v>
      </c>
      <c r="K78" s="101"/>
    </row>
    <row r="79" spans="1:12" ht="33" customHeight="1" x14ac:dyDescent="0.2">
      <c r="A79" s="35"/>
      <c r="B79" s="30" t="s">
        <v>83</v>
      </c>
      <c r="C79" s="30" t="s">
        <v>84</v>
      </c>
      <c r="D79" s="74" t="s">
        <v>85</v>
      </c>
      <c r="E79" s="74"/>
      <c r="F79" s="106">
        <v>2700</v>
      </c>
      <c r="G79" s="107"/>
      <c r="H79" s="106"/>
      <c r="I79" s="107"/>
      <c r="J79" s="106">
        <f>F79+H79</f>
        <v>2700</v>
      </c>
      <c r="K79" s="107"/>
    </row>
    <row r="80" spans="1:12" ht="16.350000000000001" customHeight="1" x14ac:dyDescent="0.2">
      <c r="A80" s="29">
        <v>2</v>
      </c>
      <c r="B80" s="27" t="s">
        <v>86</v>
      </c>
      <c r="C80" s="30"/>
      <c r="D80" s="74"/>
      <c r="E80" s="74"/>
      <c r="F80" s="89"/>
      <c r="G80" s="89"/>
      <c r="H80" s="90"/>
      <c r="I80" s="90"/>
      <c r="J80" s="102"/>
      <c r="K80" s="103"/>
    </row>
    <row r="81" spans="1:16" ht="21.75" customHeight="1" x14ac:dyDescent="0.2">
      <c r="A81" s="29"/>
      <c r="B81" s="30" t="s">
        <v>87</v>
      </c>
      <c r="C81" s="30" t="s">
        <v>88</v>
      </c>
      <c r="D81" s="74" t="s">
        <v>71</v>
      </c>
      <c r="E81" s="74"/>
      <c r="F81" s="91">
        <v>240</v>
      </c>
      <c r="G81" s="91"/>
      <c r="H81" s="104"/>
      <c r="I81" s="104"/>
      <c r="J81" s="99">
        <f t="shared" ref="J81:J83" si="7">F81+H81</f>
        <v>240</v>
      </c>
      <c r="K81" s="100"/>
    </row>
    <row r="82" spans="1:16" ht="29.25" customHeight="1" x14ac:dyDescent="0.2">
      <c r="A82" s="29"/>
      <c r="B82" s="30" t="s">
        <v>89</v>
      </c>
      <c r="C82" s="30" t="s">
        <v>88</v>
      </c>
      <c r="D82" s="74" t="s">
        <v>71</v>
      </c>
      <c r="E82" s="74"/>
      <c r="F82" s="108">
        <v>15455</v>
      </c>
      <c r="G82" s="108"/>
      <c r="H82" s="104"/>
      <c r="I82" s="104"/>
      <c r="J82" s="108">
        <f t="shared" si="7"/>
        <v>15455</v>
      </c>
      <c r="K82" s="109"/>
      <c r="L82" s="62"/>
      <c r="M82" s="62"/>
      <c r="O82" s="37"/>
    </row>
    <row r="83" spans="1:16" ht="46.15" customHeight="1" x14ac:dyDescent="0.2">
      <c r="A83" s="29"/>
      <c r="B83" s="30" t="s">
        <v>90</v>
      </c>
      <c r="C83" s="30" t="s">
        <v>88</v>
      </c>
      <c r="D83" s="74" t="s">
        <v>73</v>
      </c>
      <c r="E83" s="74"/>
      <c r="F83" s="108">
        <v>185</v>
      </c>
      <c r="G83" s="108"/>
      <c r="H83" s="104"/>
      <c r="I83" s="104"/>
      <c r="J83" s="108">
        <f t="shared" si="7"/>
        <v>185</v>
      </c>
      <c r="K83" s="109"/>
      <c r="L83" s="62"/>
      <c r="M83" s="62"/>
      <c r="N83" s="62"/>
      <c r="O83" s="62"/>
      <c r="P83" s="62"/>
    </row>
    <row r="84" spans="1:16" ht="51" customHeight="1" x14ac:dyDescent="0.2">
      <c r="A84" s="35"/>
      <c r="B84" s="30" t="s">
        <v>91</v>
      </c>
      <c r="C84" s="38" t="s">
        <v>68</v>
      </c>
      <c r="D84" s="75" t="s">
        <v>92</v>
      </c>
      <c r="E84" s="77"/>
      <c r="F84" s="114"/>
      <c r="G84" s="115"/>
      <c r="H84" s="110">
        <v>1</v>
      </c>
      <c r="I84" s="111"/>
      <c r="J84" s="110">
        <f>H84</f>
        <v>1</v>
      </c>
      <c r="K84" s="116"/>
      <c r="L84" s="18"/>
      <c r="M84" s="18"/>
    </row>
    <row r="85" spans="1:16" ht="51" customHeight="1" x14ac:dyDescent="0.2">
      <c r="A85" s="35"/>
      <c r="B85" s="30" t="s">
        <v>93</v>
      </c>
      <c r="C85" s="38" t="s">
        <v>68</v>
      </c>
      <c r="D85" s="75" t="s">
        <v>94</v>
      </c>
      <c r="E85" s="77"/>
      <c r="F85" s="110">
        <v>2</v>
      </c>
      <c r="G85" s="111"/>
      <c r="H85" s="110"/>
      <c r="I85" s="111"/>
      <c r="J85" s="110">
        <f>F85+H85</f>
        <v>2</v>
      </c>
      <c r="K85" s="111"/>
      <c r="L85" s="18"/>
      <c r="M85" s="18"/>
    </row>
    <row r="86" spans="1:16" ht="84.95" customHeight="1" x14ac:dyDescent="0.2">
      <c r="A86" s="35"/>
      <c r="B86" s="30" t="s">
        <v>95</v>
      </c>
      <c r="C86" s="38" t="s">
        <v>68</v>
      </c>
      <c r="D86" s="75" t="s">
        <v>96</v>
      </c>
      <c r="E86" s="77"/>
      <c r="F86" s="110">
        <v>1</v>
      </c>
      <c r="G86" s="111"/>
      <c r="H86" s="110"/>
      <c r="I86" s="111"/>
      <c r="J86" s="110">
        <f>F86+H86</f>
        <v>1</v>
      </c>
      <c r="K86" s="111"/>
      <c r="L86" s="18"/>
      <c r="M86" s="18"/>
    </row>
    <row r="87" spans="1:16" ht="16.350000000000001" customHeight="1" x14ac:dyDescent="0.2">
      <c r="A87" s="29">
        <v>3</v>
      </c>
      <c r="B87" s="27" t="s">
        <v>97</v>
      </c>
      <c r="C87" s="30"/>
      <c r="D87" s="74"/>
      <c r="E87" s="112"/>
      <c r="F87" s="113"/>
      <c r="G87" s="113"/>
      <c r="H87" s="89"/>
      <c r="I87" s="89"/>
      <c r="J87" s="89"/>
      <c r="K87" s="89"/>
    </row>
    <row r="88" spans="1:16" ht="36" customHeight="1" x14ac:dyDescent="0.2">
      <c r="A88" s="29"/>
      <c r="B88" s="30" t="s">
        <v>98</v>
      </c>
      <c r="C88" s="30" t="s">
        <v>84</v>
      </c>
      <c r="D88" s="74" t="s">
        <v>99</v>
      </c>
      <c r="E88" s="74"/>
      <c r="F88" s="117">
        <f>D50/240</f>
        <v>11779.854874999999</v>
      </c>
      <c r="G88" s="117"/>
      <c r="H88" s="118">
        <f>F50/240</f>
        <v>841.23516666666842</v>
      </c>
      <c r="I88" s="118"/>
      <c r="J88" s="117">
        <f t="shared" si="5"/>
        <v>12621.090041666668</v>
      </c>
      <c r="K88" s="117"/>
    </row>
    <row r="89" spans="1:16" ht="36" customHeight="1" x14ac:dyDescent="0.2">
      <c r="A89" s="29"/>
      <c r="B89" s="30" t="s">
        <v>100</v>
      </c>
      <c r="C89" s="30" t="s">
        <v>84</v>
      </c>
      <c r="D89" s="74" t="s">
        <v>99</v>
      </c>
      <c r="E89" s="74"/>
      <c r="F89" s="117">
        <f>D51/F82</f>
        <v>357.14315173083145</v>
      </c>
      <c r="G89" s="117"/>
      <c r="H89" s="118"/>
      <c r="I89" s="118"/>
      <c r="J89" s="117">
        <f t="shared" si="5"/>
        <v>357.14315173083145</v>
      </c>
      <c r="K89" s="117"/>
    </row>
    <row r="90" spans="1:16" ht="47.65" customHeight="1" x14ac:dyDescent="0.2">
      <c r="A90" s="29"/>
      <c r="B90" s="39" t="s">
        <v>101</v>
      </c>
      <c r="C90" s="30" t="s">
        <v>84</v>
      </c>
      <c r="D90" s="74" t="s">
        <v>99</v>
      </c>
      <c r="E90" s="74"/>
      <c r="F90" s="117">
        <f>(120800+1255-20900)/185</f>
        <v>546.78378378378375</v>
      </c>
      <c r="G90" s="117"/>
      <c r="H90" s="118"/>
      <c r="I90" s="118"/>
      <c r="J90" s="117">
        <f t="shared" si="5"/>
        <v>546.78378378378375</v>
      </c>
      <c r="K90" s="117"/>
    </row>
    <row r="91" spans="1:16" s="40" customFormat="1" ht="33.4" customHeight="1" x14ac:dyDescent="0.2">
      <c r="A91" s="35"/>
      <c r="B91" s="30" t="s">
        <v>102</v>
      </c>
      <c r="C91" s="30" t="s">
        <v>88</v>
      </c>
      <c r="D91" s="75" t="s">
        <v>99</v>
      </c>
      <c r="E91" s="77"/>
      <c r="F91" s="99">
        <f>F82/F75</f>
        <v>657.65957446808511</v>
      </c>
      <c r="G91" s="100"/>
      <c r="H91" s="119"/>
      <c r="I91" s="120"/>
      <c r="J91" s="99">
        <f t="shared" si="5"/>
        <v>657.65957446808511</v>
      </c>
      <c r="K91" s="100"/>
    </row>
    <row r="92" spans="1:16" s="36" customFormat="1" ht="56.25" customHeight="1" x14ac:dyDescent="0.2">
      <c r="A92" s="33"/>
      <c r="B92" s="34" t="s">
        <v>103</v>
      </c>
      <c r="C92" s="38" t="s">
        <v>68</v>
      </c>
      <c r="D92" s="92" t="s">
        <v>99</v>
      </c>
      <c r="E92" s="92"/>
      <c r="F92" s="123">
        <f>F70/F76</f>
        <v>1.3333333333333333</v>
      </c>
      <c r="G92" s="123"/>
      <c r="H92" s="124"/>
      <c r="I92" s="124"/>
      <c r="J92" s="125">
        <f t="shared" si="5"/>
        <v>1.3333333333333333</v>
      </c>
      <c r="K92" s="126"/>
    </row>
    <row r="93" spans="1:16" s="36" customFormat="1" ht="39.4" customHeight="1" x14ac:dyDescent="0.2">
      <c r="A93" s="33"/>
      <c r="B93" s="34" t="s">
        <v>104</v>
      </c>
      <c r="C93" s="38" t="s">
        <v>68</v>
      </c>
      <c r="D93" s="92" t="s">
        <v>99</v>
      </c>
      <c r="E93" s="92"/>
      <c r="F93" s="123">
        <f>F71/F78</f>
        <v>4.8484848484848486</v>
      </c>
      <c r="G93" s="123"/>
      <c r="H93" s="124"/>
      <c r="I93" s="124"/>
      <c r="J93" s="125">
        <f t="shared" si="5"/>
        <v>4.8484848484848486</v>
      </c>
      <c r="K93" s="126"/>
    </row>
    <row r="94" spans="1:16" s="36" customFormat="1" ht="39.4" customHeight="1" x14ac:dyDescent="0.2">
      <c r="A94" s="35"/>
      <c r="B94" s="30" t="s">
        <v>105</v>
      </c>
      <c r="C94" s="30" t="s">
        <v>84</v>
      </c>
      <c r="D94" s="74" t="s">
        <v>99</v>
      </c>
      <c r="E94" s="74"/>
      <c r="F94" s="121"/>
      <c r="G94" s="121"/>
      <c r="H94" s="122">
        <v>5858740.9000000004</v>
      </c>
      <c r="I94" s="122"/>
      <c r="J94" s="122">
        <f t="shared" si="5"/>
        <v>5858740.9000000004</v>
      </c>
      <c r="K94" s="122"/>
    </row>
    <row r="95" spans="1:16" s="36" customFormat="1" ht="65.849999999999994" customHeight="1" x14ac:dyDescent="0.2">
      <c r="A95" s="35"/>
      <c r="B95" s="32" t="s">
        <v>106</v>
      </c>
      <c r="C95" s="30" t="s">
        <v>84</v>
      </c>
      <c r="D95" s="74" t="s">
        <v>99</v>
      </c>
      <c r="E95" s="74"/>
      <c r="F95" s="121">
        <f>2827413/2</f>
        <v>1413706.5</v>
      </c>
      <c r="G95" s="121"/>
      <c r="H95" s="121"/>
      <c r="I95" s="121"/>
      <c r="J95" s="122">
        <f t="shared" si="5"/>
        <v>1413706.5</v>
      </c>
      <c r="K95" s="122"/>
    </row>
    <row r="96" spans="1:16" s="36" customFormat="1" ht="80.849999999999994" customHeight="1" x14ac:dyDescent="0.2">
      <c r="A96" s="35"/>
      <c r="B96" s="32" t="s">
        <v>107</v>
      </c>
      <c r="C96" s="30" t="s">
        <v>84</v>
      </c>
      <c r="D96" s="74" t="s">
        <v>99</v>
      </c>
      <c r="E96" s="74"/>
      <c r="F96" s="121">
        <v>768394</v>
      </c>
      <c r="G96" s="121"/>
      <c r="H96" s="121"/>
      <c r="I96" s="121"/>
      <c r="J96" s="122">
        <f t="shared" si="5"/>
        <v>768394</v>
      </c>
      <c r="K96" s="122"/>
    </row>
    <row r="97" spans="1:11" ht="15.6" customHeight="1" x14ac:dyDescent="0.2">
      <c r="A97" s="29">
        <v>4</v>
      </c>
      <c r="B97" s="27" t="s">
        <v>108</v>
      </c>
      <c r="C97" s="30"/>
      <c r="D97" s="74"/>
      <c r="E97" s="74"/>
      <c r="F97" s="89"/>
      <c r="G97" s="89"/>
      <c r="H97" s="90"/>
      <c r="I97" s="90"/>
      <c r="J97" s="89"/>
      <c r="K97" s="89"/>
    </row>
    <row r="98" spans="1:11" ht="33" customHeight="1" x14ac:dyDescent="0.2">
      <c r="A98" s="29"/>
      <c r="B98" s="30" t="s">
        <v>109</v>
      </c>
      <c r="C98" s="30" t="s">
        <v>110</v>
      </c>
      <c r="D98" s="74" t="s">
        <v>99</v>
      </c>
      <c r="E98" s="74"/>
      <c r="F98" s="127">
        <v>100</v>
      </c>
      <c r="G98" s="127"/>
      <c r="H98" s="90"/>
      <c r="I98" s="90"/>
      <c r="J98" s="127">
        <f t="shared" si="5"/>
        <v>100</v>
      </c>
      <c r="K98" s="127"/>
    </row>
    <row r="99" spans="1:11" ht="46.15" customHeight="1" x14ac:dyDescent="0.2">
      <c r="A99" s="29"/>
      <c r="B99" s="30" t="s">
        <v>111</v>
      </c>
      <c r="C99" s="30" t="s">
        <v>110</v>
      </c>
      <c r="D99" s="74" t="s">
        <v>99</v>
      </c>
      <c r="E99" s="74"/>
      <c r="F99" s="127">
        <v>100</v>
      </c>
      <c r="G99" s="127"/>
      <c r="H99" s="90"/>
      <c r="I99" s="90"/>
      <c r="J99" s="127">
        <f t="shared" si="5"/>
        <v>100</v>
      </c>
      <c r="K99" s="127"/>
    </row>
    <row r="100" spans="1:11" ht="38.85" customHeight="1" x14ac:dyDescent="0.2">
      <c r="A100" s="28"/>
      <c r="B100" s="30" t="s">
        <v>112</v>
      </c>
      <c r="C100" s="30" t="s">
        <v>110</v>
      </c>
      <c r="D100" s="74" t="s">
        <v>99</v>
      </c>
      <c r="E100" s="74"/>
      <c r="F100" s="128">
        <f>ROUND(18.5/69.25*100,0)</f>
        <v>27</v>
      </c>
      <c r="G100" s="129"/>
      <c r="H100" s="128"/>
      <c r="I100" s="129"/>
      <c r="J100" s="127">
        <f t="shared" si="5"/>
        <v>27</v>
      </c>
      <c r="K100" s="127"/>
    </row>
    <row r="101" spans="1:11" ht="31.9" customHeight="1" x14ac:dyDescent="0.2">
      <c r="A101" s="35"/>
      <c r="B101" s="41" t="s">
        <v>113</v>
      </c>
      <c r="C101" s="30" t="s">
        <v>110</v>
      </c>
      <c r="D101" s="74" t="s">
        <v>73</v>
      </c>
      <c r="E101" s="74"/>
      <c r="F101" s="132">
        <v>100</v>
      </c>
      <c r="G101" s="133"/>
      <c r="H101" s="134"/>
      <c r="I101" s="135"/>
      <c r="J101" s="136">
        <f t="shared" si="5"/>
        <v>100</v>
      </c>
      <c r="K101" s="136"/>
    </row>
    <row r="102" spans="1:11" ht="36" customHeight="1" x14ac:dyDescent="0.2">
      <c r="A102" s="28"/>
      <c r="B102" s="30" t="s">
        <v>114</v>
      </c>
      <c r="C102" s="30" t="s">
        <v>110</v>
      </c>
      <c r="D102" s="74" t="s">
        <v>99</v>
      </c>
      <c r="E102" s="74"/>
      <c r="F102" s="128">
        <v>79.099999999999994</v>
      </c>
      <c r="G102" s="129"/>
      <c r="H102" s="128"/>
      <c r="I102" s="129"/>
      <c r="J102" s="127">
        <f t="shared" si="5"/>
        <v>79.099999999999994</v>
      </c>
      <c r="K102" s="127"/>
    </row>
    <row r="103" spans="1:11" ht="27" customHeight="1" x14ac:dyDescent="0.25">
      <c r="A103" s="130" t="s">
        <v>115</v>
      </c>
      <c r="B103" s="130"/>
      <c r="C103" s="9"/>
      <c r="D103" s="9"/>
      <c r="E103" s="42"/>
      <c r="F103" s="43"/>
      <c r="G103" s="43"/>
      <c r="H103" s="131" t="s">
        <v>116</v>
      </c>
      <c r="I103" s="131"/>
      <c r="J103" s="131"/>
      <c r="K103" s="131"/>
    </row>
    <row r="104" spans="1:11" ht="9.6" customHeight="1" x14ac:dyDescent="0.2">
      <c r="A104" s="44"/>
      <c r="B104" s="9"/>
      <c r="C104" s="9"/>
      <c r="D104" s="9"/>
      <c r="E104" s="45" t="s">
        <v>117</v>
      </c>
      <c r="F104" s="46"/>
      <c r="G104" s="46"/>
      <c r="H104" s="137" t="s">
        <v>118</v>
      </c>
      <c r="I104" s="137"/>
      <c r="J104" s="137"/>
      <c r="K104" s="137"/>
    </row>
    <row r="105" spans="1:11" ht="48.2" customHeight="1" x14ac:dyDescent="0.25">
      <c r="A105" s="130" t="s">
        <v>119</v>
      </c>
      <c r="B105" s="130"/>
      <c r="C105" s="9"/>
      <c r="D105" s="9"/>
      <c r="E105" s="5"/>
      <c r="F105" s="9"/>
      <c r="G105" s="9"/>
      <c r="H105" s="52"/>
      <c r="I105" s="52"/>
      <c r="J105" s="52"/>
      <c r="K105" s="52"/>
    </row>
    <row r="106" spans="1:11" ht="6" customHeight="1" x14ac:dyDescent="0.25">
      <c r="A106" s="130" t="s">
        <v>120</v>
      </c>
      <c r="B106" s="130"/>
      <c r="C106" s="9"/>
      <c r="D106" s="9"/>
      <c r="E106" s="9"/>
      <c r="F106" s="9"/>
      <c r="G106" s="9"/>
      <c r="H106" s="52"/>
      <c r="I106" s="52"/>
      <c r="J106" s="52"/>
      <c r="K106" s="52"/>
    </row>
    <row r="107" spans="1:11" s="48" customFormat="1" ht="24" customHeight="1" x14ac:dyDescent="0.25">
      <c r="A107" s="44"/>
      <c r="B107" s="9"/>
      <c r="C107" s="9"/>
      <c r="D107" s="9"/>
      <c r="E107" s="47"/>
      <c r="F107" s="9"/>
      <c r="G107" s="9"/>
      <c r="H107" s="139" t="s">
        <v>121</v>
      </c>
      <c r="I107" s="139"/>
      <c r="J107" s="139"/>
      <c r="K107" s="139"/>
    </row>
    <row r="108" spans="1:11" s="48" customFormat="1" ht="31.35" customHeight="1" x14ac:dyDescent="0.2">
      <c r="A108" s="44" t="s">
        <v>122</v>
      </c>
      <c r="B108" s="9"/>
      <c r="C108" s="44"/>
      <c r="D108" s="9"/>
      <c r="E108" s="45" t="s">
        <v>117</v>
      </c>
      <c r="F108" s="45"/>
      <c r="G108" s="46"/>
      <c r="H108" s="137" t="s">
        <v>118</v>
      </c>
      <c r="I108" s="137"/>
      <c r="J108" s="137"/>
      <c r="K108" s="137"/>
    </row>
    <row r="109" spans="1:11" s="48" customFormat="1" ht="15.75" customHeight="1" x14ac:dyDescent="0.2">
      <c r="A109" s="49"/>
      <c r="B109" s="138" t="s">
        <v>123</v>
      </c>
      <c r="C109" s="138"/>
      <c r="D109" s="138"/>
      <c r="E109" s="5"/>
      <c r="F109" s="5"/>
      <c r="G109" s="9"/>
      <c r="H109" s="52"/>
      <c r="I109" s="52"/>
      <c r="J109" s="52"/>
      <c r="K109" s="52"/>
    </row>
    <row r="110" spans="1:11" s="48" customFormat="1" ht="18.75" customHeight="1" x14ac:dyDescent="0.2">
      <c r="A110" s="50"/>
      <c r="B110" s="51" t="s">
        <v>124</v>
      </c>
      <c r="C110" s="1"/>
      <c r="D110" s="1"/>
      <c r="E110" s="1"/>
      <c r="F110" s="1"/>
      <c r="G110" s="1"/>
      <c r="H110" s="1"/>
      <c r="I110" s="1"/>
      <c r="J110" s="1"/>
      <c r="K110" s="1"/>
    </row>
    <row r="111" spans="1:11" s="48" customFormat="1" ht="20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s="48" customFormat="1" ht="34.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</sheetData>
  <mergeCells count="283">
    <mergeCell ref="H108:K108"/>
    <mergeCell ref="B109:D109"/>
    <mergeCell ref="H109:K109"/>
    <mergeCell ref="H104:K104"/>
    <mergeCell ref="A105:B105"/>
    <mergeCell ref="H105:K105"/>
    <mergeCell ref="A106:B106"/>
    <mergeCell ref="H106:K106"/>
    <mergeCell ref="H107:K107"/>
    <mergeCell ref="D102:E102"/>
    <mergeCell ref="F102:G102"/>
    <mergeCell ref="H102:I102"/>
    <mergeCell ref="J102:K102"/>
    <mergeCell ref="A103:B103"/>
    <mergeCell ref="H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L82:M82"/>
    <mergeCell ref="D83:E83"/>
    <mergeCell ref="F83:G83"/>
    <mergeCell ref="H83:I83"/>
    <mergeCell ref="J83:K83"/>
    <mergeCell ref="L83:P83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0:E70"/>
    <mergeCell ref="F70:G70"/>
    <mergeCell ref="H70:I70"/>
    <mergeCell ref="J70:K70"/>
    <mergeCell ref="D71:E71"/>
    <mergeCell ref="F71:G71"/>
    <mergeCell ref="H71:I71"/>
    <mergeCell ref="J71:K71"/>
    <mergeCell ref="D68:E68"/>
    <mergeCell ref="F68:G68"/>
    <mergeCell ref="H68:I68"/>
    <mergeCell ref="J68:K68"/>
    <mergeCell ref="D69:E69"/>
    <mergeCell ref="F69:G69"/>
    <mergeCell ref="H69:I69"/>
    <mergeCell ref="J69:K69"/>
    <mergeCell ref="J65:K65"/>
    <mergeCell ref="D66:E66"/>
    <mergeCell ref="F66:G66"/>
    <mergeCell ref="H66:I66"/>
    <mergeCell ref="J66:K66"/>
    <mergeCell ref="D67:E67"/>
    <mergeCell ref="F67:G67"/>
    <mergeCell ref="H67:I67"/>
    <mergeCell ref="J67:K67"/>
    <mergeCell ref="A62:C62"/>
    <mergeCell ref="D62:E62"/>
    <mergeCell ref="F62:G62"/>
    <mergeCell ref="H62:I62"/>
    <mergeCell ref="A64:H64"/>
    <mergeCell ref="D65:E65"/>
    <mergeCell ref="F65:G65"/>
    <mergeCell ref="H65:I65"/>
    <mergeCell ref="Q59:R59"/>
    <mergeCell ref="A60:C60"/>
    <mergeCell ref="D60:E60"/>
    <mergeCell ref="F60:G60"/>
    <mergeCell ref="H60:I60"/>
    <mergeCell ref="A61:C61"/>
    <mergeCell ref="D61:E61"/>
    <mergeCell ref="F61:G61"/>
    <mergeCell ref="H61:I61"/>
    <mergeCell ref="A59:C59"/>
    <mergeCell ref="D59:E59"/>
    <mergeCell ref="F59:G59"/>
    <mergeCell ref="H59:I59"/>
    <mergeCell ref="M59:N59"/>
    <mergeCell ref="O59:P59"/>
    <mergeCell ref="A57:H57"/>
    <mergeCell ref="M57:N57"/>
    <mergeCell ref="O57:P57"/>
    <mergeCell ref="Q57:R57"/>
    <mergeCell ref="A58:I58"/>
    <mergeCell ref="M58:N58"/>
    <mergeCell ref="O58:P58"/>
    <mergeCell ref="Q58:R58"/>
    <mergeCell ref="M55:N55"/>
    <mergeCell ref="O55:P55"/>
    <mergeCell ref="Q55:R55"/>
    <mergeCell ref="M56:N56"/>
    <mergeCell ref="O56:P56"/>
    <mergeCell ref="Q56:R56"/>
    <mergeCell ref="B54:C54"/>
    <mergeCell ref="D54:E54"/>
    <mergeCell ref="F54:G54"/>
    <mergeCell ref="H54:I54"/>
    <mergeCell ref="A55:C55"/>
    <mergeCell ref="D55:E55"/>
    <mergeCell ref="F55:G55"/>
    <mergeCell ref="H55:I55"/>
    <mergeCell ref="M52:N52"/>
    <mergeCell ref="O52:P52"/>
    <mergeCell ref="Q52:R52"/>
    <mergeCell ref="B53:C53"/>
    <mergeCell ref="D53:E53"/>
    <mergeCell ref="F53:G53"/>
    <mergeCell ref="H53:I53"/>
    <mergeCell ref="M53:N53"/>
    <mergeCell ref="O53:P53"/>
    <mergeCell ref="Q53:R53"/>
    <mergeCell ref="B51:C51"/>
    <mergeCell ref="D51:E51"/>
    <mergeCell ref="F51:G51"/>
    <mergeCell ref="H51:I51"/>
    <mergeCell ref="B52:C52"/>
    <mergeCell ref="D52:E52"/>
    <mergeCell ref="F52:G52"/>
    <mergeCell ref="H52:I52"/>
    <mergeCell ref="B49:C49"/>
    <mergeCell ref="D49:E49"/>
    <mergeCell ref="F49:G49"/>
    <mergeCell ref="H49:I49"/>
    <mergeCell ref="B50:C50"/>
    <mergeCell ref="D50:E50"/>
    <mergeCell ref="F50:G50"/>
    <mergeCell ref="H50:I50"/>
    <mergeCell ref="B44:H44"/>
    <mergeCell ref="A46:H46"/>
    <mergeCell ref="A47:I47"/>
    <mergeCell ref="B48:C48"/>
    <mergeCell ref="D48:E48"/>
    <mergeCell ref="F48:G48"/>
    <mergeCell ref="H48:I48"/>
    <mergeCell ref="B35:H35"/>
    <mergeCell ref="B36:H36"/>
    <mergeCell ref="B37:H37"/>
    <mergeCell ref="A39:J39"/>
    <mergeCell ref="A41:K41"/>
    <mergeCell ref="B43:H43"/>
    <mergeCell ref="A28:K28"/>
    <mergeCell ref="A29:K29"/>
    <mergeCell ref="A30:K30"/>
    <mergeCell ref="A31:K31"/>
    <mergeCell ref="B33:H33"/>
    <mergeCell ref="B34:H34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</mergeCells>
  <pageMargins left="0.23622047244094491" right="0.23622047244094491" top="0.55118110236220474" bottom="0.55118110236220474" header="0.31496062992125984" footer="0.31496062992125984"/>
  <pageSetup paperSize="9" scale="60" fitToHeight="4" orientation="landscape" r:id="rId1"/>
  <rowBreaks count="2" manualBreakCount="2">
    <brk id="56" max="10" man="1"/>
    <brk id="8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0611141 </vt:lpstr>
      <vt:lpstr>'0611141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2024-01-10T12:21:21Z</dcterms:created>
  <dcterms:modified xsi:type="dcterms:W3CDTF">2024-01-10T13:17:50Z</dcterms:modified>
</cp:coreProperties>
</file>