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Травень\1605\УКІ паспорти\"/>
    </mc:Choice>
  </mc:AlternateContent>
  <bookViews>
    <workbookView xWindow="0" yWindow="0" windowWidth="28800" windowHeight="12435"/>
  </bookViews>
  <sheets>
    <sheet name="1417461" sheetId="2" r:id="rId1"/>
  </sheets>
  <definedNames>
    <definedName name="_xlnm.Print_Area" localSheetId="0">'1417461'!$A$1:$BM$148</definedName>
  </definedNames>
  <calcPr calcId="152511"/>
</workbook>
</file>

<file path=xl/calcChain.xml><?xml version="1.0" encoding="utf-8"?>
<calcChain xmlns="http://schemas.openxmlformats.org/spreadsheetml/2006/main">
  <c r="AW109" i="2" l="1"/>
  <c r="BE109" i="2" s="1"/>
  <c r="AW95" i="2"/>
  <c r="AW99" i="2"/>
  <c r="AW113" i="2" s="1"/>
  <c r="BE113" i="2" s="1"/>
  <c r="AW102" i="2"/>
  <c r="BE102" i="2" s="1"/>
  <c r="AO79" i="2"/>
  <c r="BE79" i="2" s="1"/>
  <c r="AO78" i="2"/>
  <c r="BE78" i="2" s="1"/>
  <c r="AO77" i="2"/>
  <c r="AO88" i="2" s="1"/>
  <c r="BE88" i="2" s="1"/>
  <c r="AW98" i="2"/>
  <c r="AO73" i="2"/>
  <c r="AO85" i="2" s="1"/>
  <c r="BE85" i="2" s="1"/>
  <c r="BE73" i="2"/>
  <c r="AO72" i="2"/>
  <c r="BE72" i="2" s="1"/>
  <c r="AO71" i="2"/>
  <c r="BE71" i="2" s="1"/>
  <c r="AW133" i="2"/>
  <c r="BE133" i="2"/>
  <c r="AW127" i="2"/>
  <c r="BE127" i="2"/>
  <c r="BE129" i="2"/>
  <c r="AW105" i="2"/>
  <c r="BE105" i="2"/>
  <c r="AW122" i="2"/>
  <c r="AK50" i="2" s="1"/>
  <c r="AS50" i="2" s="1"/>
  <c r="BE95" i="2"/>
  <c r="BE124" i="2"/>
  <c r="AW132" i="2"/>
  <c r="BE132" i="2" s="1"/>
  <c r="BE130" i="2"/>
  <c r="BE128" i="2"/>
  <c r="AW134" i="2"/>
  <c r="BE134" i="2"/>
  <c r="BE123" i="2"/>
  <c r="AO82" i="2"/>
  <c r="BE82" i="2" s="1"/>
  <c r="AW100" i="2"/>
  <c r="BE100" i="2"/>
  <c r="BE106" i="2"/>
  <c r="BE107" i="2"/>
  <c r="AW96" i="2"/>
  <c r="AW110" i="2" s="1"/>
  <c r="BE110" i="2" s="1"/>
  <c r="BE96" i="2"/>
  <c r="AW97" i="2"/>
  <c r="AW111" i="2" s="1"/>
  <c r="BE111" i="2" s="1"/>
  <c r="AO68" i="2"/>
  <c r="AO81" i="2" s="1"/>
  <c r="BE81" i="2" s="1"/>
  <c r="BE69" i="2"/>
  <c r="BE75" i="2"/>
  <c r="BE76" i="2"/>
  <c r="AO87" i="2"/>
  <c r="BE87" i="2" s="1"/>
  <c r="BE103" i="2"/>
  <c r="BE104" i="2"/>
  <c r="A146" i="2"/>
  <c r="AW136" i="2"/>
  <c r="BE136" i="2"/>
  <c r="AW114" i="2"/>
  <c r="BE114" i="2" s="1"/>
  <c r="BE125" i="2"/>
  <c r="AW112" i="2"/>
  <c r="BE112" i="2"/>
  <c r="BE122" i="2"/>
  <c r="BE98" i="2"/>
  <c r="BS109" i="2"/>
  <c r="BE77" i="2"/>
  <c r="AO83" i="2" l="1"/>
  <c r="BE83" i="2" s="1"/>
  <c r="AW116" i="2"/>
  <c r="BE116" i="2" s="1"/>
  <c r="AO84" i="2"/>
  <c r="BE84" i="2" s="1"/>
  <c r="BE99" i="2"/>
  <c r="AO70" i="2"/>
  <c r="BE97" i="2"/>
  <c r="BE68" i="2"/>
  <c r="AW94" i="2"/>
  <c r="AK49" i="2" l="1"/>
  <c r="BE94" i="2"/>
  <c r="BE70" i="2"/>
  <c r="AO67" i="2"/>
  <c r="AC48" i="2" l="1"/>
  <c r="BE67" i="2"/>
  <c r="AK51" i="2"/>
  <c r="AS49" i="2"/>
  <c r="AJ58" i="2" l="1"/>
  <c r="AJ59" i="2" s="1"/>
  <c r="I23" i="2"/>
  <c r="AS48" i="2"/>
  <c r="AC51" i="2"/>
  <c r="AS51" i="2" l="1"/>
  <c r="AB58" i="2"/>
  <c r="AS22" i="2"/>
  <c r="U22" i="2" s="1"/>
  <c r="AB59" i="2" l="1"/>
  <c r="AR59" i="2" s="1"/>
  <c r="AR58" i="2"/>
</calcChain>
</file>

<file path=xl/sharedStrings.xml><?xml version="1.0" encoding="utf-8"?>
<sst xmlns="http://schemas.openxmlformats.org/spreadsheetml/2006/main" count="280" uniqueCount="143">
  <si>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</si>
  <si>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</si>
  <si>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</si>
  <si>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</si>
  <si>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</si>
  <si>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</si>
  <si>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</si>
  <si>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</si>
  <si>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</si>
  <si>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</si>
  <si>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</si>
  <si>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</si>
  <si>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</si>
  <si>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</si>
  <si>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</si>
  <si>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</si>
  <si>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</si>
  <si>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</si>
  <si>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</si>
  <si>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</si>
  <si>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</si>
  <si>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</si>
  <si>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</si>
  <si>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</si>
  <si>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</si>
  <si>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</si>
  <si>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</si>
  <si>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</si>
  <si>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</si>
  <si>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</si>
  <si>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</si>
  <si>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</si>
  <si>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</si>
  <si>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</si>
  <si>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</si>
  <si>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</si>
  <si>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</si>
  <si>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</si>
  <si>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</si>
  <si>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</si>
  <si>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</si>
  <si>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</si>
  <si>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</si>
  <si>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</si>
  <si>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</si>
  <si>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</si>
  <si>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</si>
  <si>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</si>
  <si>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</si>
  <si>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</si>
  <si>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</si>
  <si>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</si>
  <si>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</si>
  <si>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</si>
  <si>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тис.кв.м</t>
  </si>
  <si>
    <t>од.</t>
  </si>
  <si>
    <t>ефективності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</si>
  <si>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</si>
  <si>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</si>
  <si>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</si>
  <si>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</si>
  <si>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</si>
  <si>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Начальник фінансового управління</t>
  </si>
  <si>
    <t>03356163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</si>
  <si>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</si>
  <si>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</si>
  <si>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</si>
  <si>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</si>
  <si>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</si>
  <si>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</si>
  <si>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</si>
  <si>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</si>
  <si>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</si>
  <si>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</si>
  <si>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</si>
  <si>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кількість схем ОДР, які планується розробити</t>
  </si>
  <si>
    <t>додаток до титульного списку</t>
  </si>
  <si>
    <t>середні витрати на розробку 1 од. схеми ОДР</t>
  </si>
  <si>
    <t>бюджетної програми місцевого бюджету на 2023  рік</t>
  </si>
  <si>
    <t>капітальний ремонт шляхопроводу на вул. Кам'янецькій (через залізничні колії)</t>
  </si>
  <si>
    <t xml:space="preserve">обсяг видатків на капітальний ремонт шляхопроводу на вул. Кам'янецькій (через залізничні колії) в м. Хмельницькому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</si>
  <si>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</si>
  <si>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обсяг видатків на проведення робіт із розробки дислокацій технічних засобів регулювання дорожнім рухом (схем ОДР) на вулично-шляховій (дорожній) мережі  м. Хмельницького</t>
  </si>
  <si>
    <t>пропозиції відділу ремонту дорожньої інфраструктури</t>
  </si>
  <si>
    <t>(Власне ім'я, ПРІЗВИЩЕ)</t>
  </si>
  <si>
    <t>Сергій ЯМЧУК</t>
  </si>
  <si>
    <t>кількість робочих проєктів, для яких планується провести коригування та експертизу</t>
  </si>
  <si>
    <t xml:space="preserve">середні витрати на проведення коригування та експертизи 1 робочого проєкту </t>
  </si>
  <si>
    <t>витрати на капітальний ремонт шляхопроводу на вул. Кам'янецькій (через залізничні колії)</t>
  </si>
  <si>
    <t>обсяг видатків на будівництво мосту через р. Південний Буг в мікрорайоні Гречани в м. Хмельницькому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</si>
  <si>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</si>
  <si>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</si>
  <si>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 xml:space="preserve">кількість об'єктів (будівництво мосту через р. Південний Буг), які планується побудувати </t>
  </si>
  <si>
    <t>2256400000</t>
  </si>
  <si>
    <t>витрати на капітальний ремонт об`єктів дорожньої інфраструктури (улаштування велосипедних, пішохідних доріжок)</t>
  </si>
  <si>
    <t>витрати на улаштування зупинок маршрутних транспортних засобів (розширення проїзної частини для влаштування зупинок)</t>
  </si>
  <si>
    <t xml:space="preserve">титульний список </t>
  </si>
  <si>
    <t>капітальний ремонт об`єктів дорожньої інфраструктури (улаштування велосипедних, пішохідних доріжок)</t>
  </si>
  <si>
    <t>улаштування зупинок маршрутних транспортних засобів (розширення проїзної частини для влаштування зупинок)</t>
  </si>
  <si>
    <t>витрати на капітальний ремонт - улаштування нового дорожнього одягу з твердим покриттям (для влаштування вагової площадки)</t>
  </si>
  <si>
    <t>витрати на будівництво мосту через р. Південний Буг в мікрорайоні Гречани</t>
  </si>
  <si>
    <t xml:space="preserve">обсяг видатків на капітальний ремонт мереж дощової каналізації, улаштування закритих водостоків </t>
  </si>
  <si>
    <t>кількість об'єктів (мережі дощової каналізації, улаштування закритих водостоків), на яких планується провести капітальний ремонт</t>
  </si>
  <si>
    <t>середні витрати на капітальний ремонт 1 об'єкту (мережі дощової каналізації, улаштування закритих водостоків)</t>
  </si>
  <si>
    <t>витрати на реконструкцію під`їзної дороги від вул. Вінницьке шосе до вул. Вінницьке шосе, 18  (індустріальний парк)</t>
  </si>
  <si>
    <t>капітальний ремонт - улаштування нового дорожнього одягу з твердим покриттям (для влаштування вагової площадки)</t>
  </si>
  <si>
    <t>витрати на капітальний ремонт об`єктів дорожньої інфраструктури</t>
  </si>
  <si>
    <t>кількість об’єктів дорожньої інфраструктури, які необхідно та планується відремонтувати першочергово, в т.ч.:</t>
  </si>
  <si>
    <t>обсяг видатків, в т.ч.:</t>
  </si>
  <si>
    <t xml:space="preserve">обсяг видатків на фінансове забезпечення виконання робіт та надання послуг з ремонту та експлуатаційного утримання інфраструктури у сфері дорожнього господарства (автомобільних доріг та вулиць комунальної власності), в т. ч.: </t>
  </si>
  <si>
    <t>Завдання 2. Забезпечення проведення капітального ремонту вулично-дорожньої мережі</t>
  </si>
  <si>
    <t>Завдання 1. Забезпечення утримання та поточного ремонту вулично-дорожньої мережі</t>
  </si>
  <si>
    <t>Забезпечення проведення капітального ремонту вулично-дорожньої мережі</t>
  </si>
  <si>
    <t>обсяг видатків на утримання та розвиток автомобільних доріг та вулично-дорожньої мережі, в т.ч.:</t>
  </si>
  <si>
    <t xml:space="preserve">обсяг видатків на оплату послуг з утримання вулично-дорожньої мережі (влаштування тротуарів, пішохідних доріжок) </t>
  </si>
  <si>
    <t>площа вулично-дорожньої мережі на якій планується провести поточний ремонт (вибоїн струменевим методом)</t>
  </si>
  <si>
    <t>середні витрати на поточний ремонт 1 кв. м вулично-дорожньої мережі суцільним методом</t>
  </si>
  <si>
    <t>площа щебеневого покриття вулично-дорожньої мережі на якій планується провести поточний ремонт</t>
  </si>
  <si>
    <t>площа вулично-дорожньої мережі на якій планується провести поточний ремонт суцільним методом</t>
  </si>
  <si>
    <t>середні витрати на поточний ремонт 1 кв. м вулично-дорожньої мережі (вибоїн струменевим методом)</t>
  </si>
  <si>
    <t>поточний ремонт вулично-дорожньої мережі суцільним методом</t>
  </si>
  <si>
    <t>поточний ремонт щебеневого покриття вулично-дорожньої мережі</t>
  </si>
  <si>
    <t xml:space="preserve">поточний ремонт вулично-дорожньої мережі (вибоїн струменевим методом) </t>
  </si>
  <si>
    <t>витрати на улаштування 1 об’єкту (розширення проїзної частини для влаштування зупинок)</t>
  </si>
  <si>
    <t>Забезпечення утримання та поточного ремонту вулично-дорожньої мережі</t>
  </si>
  <si>
    <t xml:space="preserve">середні витрати на поточний ремонт 1 кв. м щебеневого покриття вулично-дорожньої мережі </t>
  </si>
  <si>
    <t xml:space="preserve">обсяг видатків на капітальний ремонт вулично-дорожньої мережі </t>
  </si>
  <si>
    <t xml:space="preserve">обсяг видатків на проведення коригування та експертизи  робочих проєктів на капітальний ремонт вулично-дорожньої мережі </t>
  </si>
  <si>
    <t>площа вулично-дорожньої мережі , на яких планується провести капітальний ремонт</t>
  </si>
  <si>
    <t>середня вартість 1 кв. м капітального ремонту вулично-дорожньої  мережі</t>
  </si>
  <si>
    <t>Забезпечення капітального ремонту об'єктів у сфері дорожнього господарства</t>
  </si>
  <si>
    <t>Завдання 3. Забезпечення капітального ремонту об'єктів у сфері дорожнього господарства</t>
  </si>
  <si>
    <t>В. о. начальника управління комунальної інфраструктури</t>
  </si>
  <si>
    <t>Василь КАБАЛЬСЬКИЙ</t>
  </si>
  <si>
    <t>відсоток реалізації виконання об`єктів дорожньої інфраструктури, які планується відремонтувати першочергово до кількості об`єктів, що необхідно відремонтувати</t>
  </si>
  <si>
    <t>середні витрати на влаштування 1 кв. м тротуарів, доріжок</t>
  </si>
  <si>
    <t>питома вага площі вулично-дорожньої мережі, що заплановано капітально відремонтувати до загальної  площі вулично-дорожньої мережі</t>
  </si>
  <si>
    <t>площа тротуарів, пішохідних доріжок, яку  планується влаштувати</t>
  </si>
  <si>
    <t>питома вага площі вулично-дорожньої мережі, що заплановано відремонтувати до загальної  площі вулично-дорожньої мережі</t>
  </si>
  <si>
    <t xml:space="preserve">                                    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</si>
  <si>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виконавчого комітету Хмельницької міської ради від 12.01.2023 року № 1 "Про перерозподіл бюджетних призначень бюджету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протокол засідання постійної комісії з питань планування, бюджету, фінансів та децентралізації від 02.05.2023 року № 55</t>
  </si>
  <si>
    <t>09.05.2023 року</t>
  </si>
  <si>
    <t>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</si>
</sst>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#,##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22" fillId="0" borderId="0" xfId="0" applyFont="1"/>
    <xf numFmtId="4" fontId="21" fillId="0" borderId="0" xfId="0" applyNumberFormat="1" applyFont="1"/>
    <xf numFmtId="0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/>
    </xf>
    <xf numFmtId="164" fontId="20" fillId="0" borderId="6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/>
    </xf>
    <xf numFmtId="4" fontId="20" fillId="0" borderId="5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65" fontId="3" fillId="0" borderId="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2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4" fontId="19" fillId="0" borderId="1" xfId="0" quotePrefix="1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quotePrefix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8"/>
  <sheetViews>
    <sheetView tabSelected="1" view="pageBreakPreview" zoomScaleNormal="100" zoomScaleSheetLayoutView="100" workbookViewId="0">
      <selection activeCell="Y4" sqref="Y4"/>
    </sheetView>
  </sheetViews>
  <sheetFormatPr defaultRowHeight="12.75" x14ac:dyDescent="0.2"/>
  <cols>
    <col min="1" max="18" width="2.85546875" style="1" customWidth="1"/>
    <col min="19" max="19" width="4.140625" style="1" customWidth="1"/>
    <col min="20" max="20" width="3.7109375" style="1" customWidth="1"/>
    <col min="21" max="22" width="2.85546875" style="1" customWidth="1"/>
    <col min="23" max="23" width="3.5703125" style="1" customWidth="1"/>
    <col min="24" max="24" width="4.570312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63" t="s">
        <v>22</v>
      </c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</row>
    <row r="2" spans="1:77" ht="15.95" customHeight="1" x14ac:dyDescent="0.2">
      <c r="AO2" s="158" t="s">
        <v>0</v>
      </c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</row>
    <row r="3" spans="1:77" ht="15" customHeight="1" x14ac:dyDescent="0.2">
      <c r="AO3" s="160" t="s">
        <v>73</v>
      </c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</row>
    <row r="4" spans="1:77" ht="32.1" customHeight="1" x14ac:dyDescent="0.25">
      <c r="AO4" s="168" t="s">
        <v>68</v>
      </c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</row>
    <row r="5" spans="1:77" x14ac:dyDescent="0.2">
      <c r="AO5" s="169" t="s">
        <v>10</v>
      </c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</row>
    <row r="6" spans="1:77" ht="7.5" customHeight="1" x14ac:dyDescent="0.2"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</row>
    <row r="7" spans="1:77" ht="14.25" customHeight="1" x14ac:dyDescent="0.2">
      <c r="AO7" s="186" t="s">
        <v>141</v>
      </c>
      <c r="AP7" s="187"/>
      <c r="AQ7" s="187"/>
      <c r="AR7" s="187"/>
      <c r="AS7" s="187"/>
      <c r="AT7" s="187"/>
      <c r="AU7" s="187"/>
      <c r="AV7" s="1" t="s">
        <v>48</v>
      </c>
      <c r="AW7" s="188" t="s">
        <v>142</v>
      </c>
      <c r="AX7" s="189"/>
      <c r="AY7" s="189"/>
      <c r="AZ7" s="189"/>
      <c r="BA7" s="189"/>
      <c r="BB7" s="189"/>
      <c r="BC7" s="189"/>
      <c r="BD7" s="189"/>
      <c r="BE7" s="189"/>
      <c r="BF7" s="189"/>
    </row>
    <row r="8" spans="1:77" x14ac:dyDescent="0.2">
      <c r="AO8" s="26"/>
      <c r="AP8" s="26"/>
      <c r="AQ8" s="26"/>
      <c r="AR8" s="26"/>
      <c r="AS8" s="26"/>
      <c r="AT8" s="26"/>
      <c r="AU8" s="26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61" t="s">
        <v>11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</row>
    <row r="11" spans="1:77" ht="15.75" customHeight="1" x14ac:dyDescent="0.2">
      <c r="A11" s="161" t="s">
        <v>78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</row>
    <row r="12" spans="1:77" ht="10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4" t="s">
        <v>38</v>
      </c>
      <c r="B13" s="176">
        <v>1400000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23"/>
      <c r="N13" s="167" t="s">
        <v>67</v>
      </c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24"/>
      <c r="AU13" s="176" t="s">
        <v>63</v>
      </c>
      <c r="AV13" s="177"/>
      <c r="AW13" s="177"/>
      <c r="AX13" s="177"/>
      <c r="AY13" s="177"/>
      <c r="AZ13" s="177"/>
      <c r="BA13" s="177"/>
      <c r="BB13" s="177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2"/>
      <c r="B14" s="175" t="s">
        <v>41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39"/>
      <c r="N14" s="180" t="s">
        <v>47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39"/>
      <c r="AU14" s="175" t="s">
        <v>40</v>
      </c>
      <c r="AV14" s="175"/>
      <c r="AW14" s="175"/>
      <c r="AX14" s="175"/>
      <c r="AY14" s="175"/>
      <c r="AZ14" s="175"/>
      <c r="BA14" s="175"/>
      <c r="BB14" s="175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5" customHeight="1" x14ac:dyDescent="0.2">
      <c r="A16" s="25" t="s">
        <v>4</v>
      </c>
      <c r="B16" s="176">
        <v>1410000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23"/>
      <c r="N16" s="167" t="s">
        <v>67</v>
      </c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24"/>
      <c r="AU16" s="176" t="s">
        <v>63</v>
      </c>
      <c r="AV16" s="177"/>
      <c r="AW16" s="177"/>
      <c r="AX16" s="177"/>
      <c r="AY16" s="177"/>
      <c r="AZ16" s="177"/>
      <c r="BA16" s="177"/>
      <c r="BB16" s="177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175" t="s">
        <v>41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39"/>
      <c r="N17" s="180" t="s">
        <v>46</v>
      </c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39"/>
      <c r="AU17" s="175" t="s">
        <v>40</v>
      </c>
      <c r="AV17" s="175"/>
      <c r="AW17" s="175"/>
      <c r="AX17" s="175"/>
      <c r="AY17" s="175"/>
      <c r="AZ17" s="175"/>
      <c r="BA17" s="175"/>
      <c r="BB17" s="175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42.75" customHeight="1" x14ac:dyDescent="0.2">
      <c r="A19" s="14" t="s">
        <v>39</v>
      </c>
      <c r="B19" s="165">
        <v>1417461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38"/>
      <c r="N19" s="165" t="s">
        <v>65</v>
      </c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37"/>
      <c r="AA19" s="165" t="s">
        <v>66</v>
      </c>
      <c r="AB19" s="166"/>
      <c r="AC19" s="166"/>
      <c r="AD19" s="166"/>
      <c r="AE19" s="166"/>
      <c r="AF19" s="166"/>
      <c r="AG19" s="166"/>
      <c r="AH19" s="166"/>
      <c r="AI19" s="166"/>
      <c r="AJ19" s="37"/>
      <c r="AK19" s="166" t="s">
        <v>64</v>
      </c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5"/>
      <c r="BE19" s="165" t="s">
        <v>93</v>
      </c>
      <c r="BF19" s="166"/>
      <c r="BG19" s="166"/>
      <c r="BH19" s="166"/>
      <c r="BI19" s="166"/>
      <c r="BJ19" s="166"/>
      <c r="BK19" s="166"/>
      <c r="BL19" s="166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162" t="s">
        <v>41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N20" s="162" t="s">
        <v>42</v>
      </c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7"/>
      <c r="AA20" s="172" t="s">
        <v>43</v>
      </c>
      <c r="AB20" s="172"/>
      <c r="AC20" s="172"/>
      <c r="AD20" s="172"/>
      <c r="AE20" s="172"/>
      <c r="AF20" s="172"/>
      <c r="AG20" s="172"/>
      <c r="AH20" s="172"/>
      <c r="AI20" s="172"/>
      <c r="AJ20" s="17"/>
      <c r="AK20" s="171" t="s">
        <v>44</v>
      </c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"/>
      <c r="BE20" s="162" t="s">
        <v>45</v>
      </c>
      <c r="BF20" s="162"/>
      <c r="BG20" s="162"/>
      <c r="BH20" s="162"/>
      <c r="BI20" s="162"/>
      <c r="BJ20" s="162"/>
      <c r="BK20" s="162"/>
      <c r="BL20" s="162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70" t="s">
        <v>36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56">
        <f>AS22+I23</f>
        <v>154520290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7" t="s">
        <v>37</v>
      </c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6">
        <f>AC51</f>
        <v>78550400</v>
      </c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2" t="s">
        <v>13</v>
      </c>
      <c r="BE22" s="152"/>
      <c r="BF22" s="152"/>
      <c r="BG22" s="152"/>
      <c r="BH22" s="152"/>
      <c r="BI22" s="152"/>
      <c r="BJ22" s="152"/>
      <c r="BK22" s="152"/>
      <c r="BL22" s="152"/>
    </row>
    <row r="23" spans="1:79" ht="24.95" customHeight="1" x14ac:dyDescent="0.25">
      <c r="A23" s="152" t="s">
        <v>12</v>
      </c>
      <c r="B23" s="152"/>
      <c r="C23" s="152"/>
      <c r="D23" s="152"/>
      <c r="E23" s="152"/>
      <c r="F23" s="152"/>
      <c r="G23" s="152"/>
      <c r="H23" s="152"/>
      <c r="I23" s="156">
        <f>AK51</f>
        <v>75969890</v>
      </c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2" t="s">
        <v>14</v>
      </c>
      <c r="U23" s="152"/>
      <c r="V23" s="152"/>
      <c r="W23" s="152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58" t="s">
        <v>24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</row>
    <row r="26" spans="1:79" ht="96.75" customHeight="1" x14ac:dyDescent="0.2">
      <c r="A26" s="178" t="s">
        <v>140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27.75" customHeight="1" x14ac:dyDescent="0.2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</row>
    <row r="29" spans="1:79" ht="22.5" customHeight="1" x14ac:dyDescent="0.2">
      <c r="A29" s="69" t="s">
        <v>18</v>
      </c>
      <c r="B29" s="69"/>
      <c r="C29" s="69"/>
      <c r="D29" s="69"/>
      <c r="E29" s="69"/>
      <c r="F29" s="69"/>
      <c r="G29" s="66" t="s">
        <v>27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8" customHeight="1" x14ac:dyDescent="0.2">
      <c r="A30" s="69">
        <v>1</v>
      </c>
      <c r="B30" s="69"/>
      <c r="C30" s="69"/>
      <c r="D30" s="69"/>
      <c r="E30" s="69"/>
      <c r="F30" s="69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8" customHeight="1" x14ac:dyDescent="0.2">
      <c r="A31" s="69">
        <v>1</v>
      </c>
      <c r="B31" s="69"/>
      <c r="C31" s="69"/>
      <c r="D31" s="69"/>
      <c r="E31" s="69"/>
      <c r="F31" s="69"/>
      <c r="G31" s="105" t="s">
        <v>49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2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20.25" customHeight="1" x14ac:dyDescent="0.2">
      <c r="A33" s="152" t="s">
        <v>25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</row>
    <row r="34" spans="1:79" ht="23.25" customHeight="1" x14ac:dyDescent="0.25">
      <c r="A34" s="164" t="s">
        <v>60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79" ht="15.75" customHeight="1" x14ac:dyDescent="0.2">
      <c r="A36" s="152" t="s">
        <v>26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</row>
    <row r="37" spans="1:79" ht="20.25" customHeight="1" x14ac:dyDescent="0.2">
      <c r="A37" s="69" t="s">
        <v>18</v>
      </c>
      <c r="B37" s="69"/>
      <c r="C37" s="69"/>
      <c r="D37" s="69"/>
      <c r="E37" s="69"/>
      <c r="F37" s="69"/>
      <c r="G37" s="69" t="s">
        <v>15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18" customHeight="1" x14ac:dyDescent="0.2">
      <c r="A38" s="69">
        <v>1</v>
      </c>
      <c r="B38" s="69"/>
      <c r="C38" s="69"/>
      <c r="D38" s="69"/>
      <c r="E38" s="69"/>
      <c r="F38" s="69"/>
      <c r="G38" s="69">
        <v>2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</row>
    <row r="39" spans="1:79" ht="18" customHeight="1" x14ac:dyDescent="0.2">
      <c r="A39" s="69">
        <v>1</v>
      </c>
      <c r="B39" s="69"/>
      <c r="C39" s="69"/>
      <c r="D39" s="69"/>
      <c r="E39" s="69"/>
      <c r="F39" s="69"/>
      <c r="G39" s="153" t="s">
        <v>111</v>
      </c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CA39" s="1" t="s">
        <v>6</v>
      </c>
    </row>
    <row r="40" spans="1:79" ht="18" customHeight="1" x14ac:dyDescent="0.2">
      <c r="A40" s="69">
        <v>2</v>
      </c>
      <c r="B40" s="69"/>
      <c r="C40" s="69"/>
      <c r="D40" s="69"/>
      <c r="E40" s="69"/>
      <c r="F40" s="69"/>
      <c r="G40" s="153" t="s">
        <v>110</v>
      </c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</row>
    <row r="41" spans="1:79" ht="18" customHeight="1" x14ac:dyDescent="0.2">
      <c r="A41" s="69">
        <v>3</v>
      </c>
      <c r="B41" s="69"/>
      <c r="C41" s="69"/>
      <c r="D41" s="69"/>
      <c r="E41" s="69"/>
      <c r="F41" s="69"/>
      <c r="G41" s="151" t="s">
        <v>131</v>
      </c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</row>
    <row r="42" spans="1:79" ht="15.7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79" ht="15.75" customHeight="1" x14ac:dyDescent="0.2">
      <c r="A43" s="152" t="s">
        <v>28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55" t="s">
        <v>72</v>
      </c>
      <c r="AT44" s="155"/>
      <c r="AU44" s="155"/>
      <c r="AV44" s="155"/>
      <c r="AW44" s="155"/>
      <c r="AX44" s="155"/>
      <c r="AY44" s="155"/>
      <c r="AZ44" s="155"/>
      <c r="BA44" s="31"/>
      <c r="BB44" s="31"/>
      <c r="BC44" s="31"/>
      <c r="BD44" s="31"/>
      <c r="BE44" s="31"/>
      <c r="BF44" s="31"/>
      <c r="BG44" s="31"/>
      <c r="BH44" s="31"/>
      <c r="BI44" s="27"/>
      <c r="BJ44" s="27"/>
      <c r="BK44" s="27"/>
      <c r="BL44" s="27"/>
    </row>
    <row r="45" spans="1:79" ht="15.95" customHeight="1" x14ac:dyDescent="0.25">
      <c r="A45" s="69" t="s">
        <v>18</v>
      </c>
      <c r="B45" s="69"/>
      <c r="C45" s="69"/>
      <c r="D45" s="134" t="s">
        <v>16</v>
      </c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6"/>
      <c r="AC45" s="69" t="s">
        <v>19</v>
      </c>
      <c r="AD45" s="69"/>
      <c r="AE45" s="69"/>
      <c r="AF45" s="69"/>
      <c r="AG45" s="69"/>
      <c r="AH45" s="69"/>
      <c r="AI45" s="69"/>
      <c r="AJ45" s="69"/>
      <c r="AK45" s="69" t="s">
        <v>20</v>
      </c>
      <c r="AL45" s="69"/>
      <c r="AM45" s="69"/>
      <c r="AN45" s="69"/>
      <c r="AO45" s="69"/>
      <c r="AP45" s="69"/>
      <c r="AQ45" s="69"/>
      <c r="AR45" s="69"/>
      <c r="AS45" s="69" t="s">
        <v>17</v>
      </c>
      <c r="AT45" s="69"/>
      <c r="AU45" s="69"/>
      <c r="AV45" s="69"/>
      <c r="AW45" s="69"/>
      <c r="AX45" s="69"/>
      <c r="AY45" s="69"/>
      <c r="AZ45" s="69"/>
      <c r="BA45" s="29"/>
      <c r="BB45" s="29"/>
      <c r="BC45" s="29"/>
      <c r="BD45" s="29"/>
      <c r="BE45" s="29"/>
      <c r="BF45" s="29"/>
      <c r="BG45" s="29"/>
      <c r="BH45" s="29"/>
      <c r="BI45" s="32"/>
      <c r="BJ45" s="32"/>
      <c r="BK45" s="32"/>
      <c r="BL45" s="32"/>
    </row>
    <row r="46" spans="1:79" ht="29.1" customHeight="1" x14ac:dyDescent="0.25">
      <c r="A46" s="69"/>
      <c r="B46" s="69"/>
      <c r="C46" s="69"/>
      <c r="D46" s="137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29"/>
      <c r="BB46" s="29"/>
      <c r="BC46" s="29"/>
      <c r="BD46" s="29"/>
      <c r="BE46" s="29"/>
      <c r="BF46" s="29"/>
      <c r="BG46" s="29"/>
      <c r="BH46" s="29"/>
      <c r="BI46" s="32"/>
      <c r="BJ46" s="32"/>
      <c r="BK46" s="32"/>
      <c r="BL46" s="32"/>
    </row>
    <row r="47" spans="1:79" ht="18" customHeight="1" x14ac:dyDescent="0.25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29"/>
      <c r="BB47" s="29"/>
      <c r="BC47" s="29"/>
      <c r="BD47" s="29"/>
      <c r="BE47" s="29"/>
      <c r="BF47" s="29"/>
      <c r="BG47" s="29"/>
      <c r="BH47" s="29"/>
      <c r="BI47" s="32"/>
      <c r="BJ47" s="32"/>
      <c r="BK47" s="32"/>
      <c r="BL47" s="32"/>
    </row>
    <row r="48" spans="1:79" ht="26.25" customHeight="1" x14ac:dyDescent="0.25">
      <c r="A48" s="69">
        <v>1</v>
      </c>
      <c r="B48" s="69"/>
      <c r="C48" s="69"/>
      <c r="D48" s="105" t="s">
        <v>124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56">
        <f>AO67</f>
        <v>78550400</v>
      </c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>
        <f>AC48+AK48</f>
        <v>78550400</v>
      </c>
      <c r="AT48" s="56"/>
      <c r="AU48" s="56"/>
      <c r="AV48" s="56"/>
      <c r="AW48" s="56"/>
      <c r="AX48" s="56"/>
      <c r="AY48" s="56"/>
      <c r="AZ48" s="56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  <c r="CA48" s="1" t="s">
        <v>7</v>
      </c>
    </row>
    <row r="49" spans="1:79" ht="27.75" customHeight="1" x14ac:dyDescent="0.25">
      <c r="A49" s="69">
        <v>2</v>
      </c>
      <c r="B49" s="69"/>
      <c r="C49" s="69"/>
      <c r="D49" s="105" t="s">
        <v>112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56"/>
      <c r="AD49" s="56"/>
      <c r="AE49" s="56"/>
      <c r="AF49" s="56"/>
      <c r="AG49" s="56"/>
      <c r="AH49" s="56"/>
      <c r="AI49" s="56"/>
      <c r="AJ49" s="56"/>
      <c r="AK49" s="56">
        <f>AW94</f>
        <v>69612000</v>
      </c>
      <c r="AL49" s="56"/>
      <c r="AM49" s="56"/>
      <c r="AN49" s="56"/>
      <c r="AO49" s="56"/>
      <c r="AP49" s="56"/>
      <c r="AQ49" s="56"/>
      <c r="AR49" s="56"/>
      <c r="AS49" s="56">
        <f>AC49+AK49</f>
        <v>69612000</v>
      </c>
      <c r="AT49" s="56"/>
      <c r="AU49" s="56"/>
      <c r="AV49" s="56"/>
      <c r="AW49" s="56"/>
      <c r="AX49" s="56"/>
      <c r="AY49" s="56"/>
      <c r="AZ49" s="56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34.5" customHeight="1" x14ac:dyDescent="0.25">
      <c r="A50" s="69">
        <v>3</v>
      </c>
      <c r="B50" s="69"/>
      <c r="C50" s="69"/>
      <c r="D50" s="105" t="s">
        <v>130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56"/>
      <c r="AD50" s="56"/>
      <c r="AE50" s="56"/>
      <c r="AF50" s="56"/>
      <c r="AG50" s="56"/>
      <c r="AH50" s="56"/>
      <c r="AI50" s="56"/>
      <c r="AJ50" s="56"/>
      <c r="AK50" s="56">
        <f>AW122</f>
        <v>6357890</v>
      </c>
      <c r="AL50" s="56"/>
      <c r="AM50" s="56"/>
      <c r="AN50" s="56"/>
      <c r="AO50" s="56"/>
      <c r="AP50" s="56"/>
      <c r="AQ50" s="56"/>
      <c r="AR50" s="56"/>
      <c r="AS50" s="56">
        <f>AC50+AK50</f>
        <v>6357890</v>
      </c>
      <c r="AT50" s="56"/>
      <c r="AU50" s="56"/>
      <c r="AV50" s="56"/>
      <c r="AW50" s="56"/>
      <c r="AX50" s="56"/>
      <c r="AY50" s="56"/>
      <c r="AZ50" s="56"/>
      <c r="BA50" s="34"/>
      <c r="BB50" s="34"/>
      <c r="BC50" s="34"/>
      <c r="BD50" s="34"/>
      <c r="BE50" s="34"/>
      <c r="BF50" s="34"/>
      <c r="BG50" s="34"/>
      <c r="BH50" s="34"/>
      <c r="BI50" s="32"/>
      <c r="BJ50" s="32"/>
      <c r="BK50" s="32"/>
      <c r="BL50" s="32"/>
    </row>
    <row r="51" spans="1:79" s="2" customFormat="1" ht="18" customHeight="1" x14ac:dyDescent="0.25">
      <c r="A51" s="83"/>
      <c r="B51" s="83"/>
      <c r="C51" s="83"/>
      <c r="D51" s="102" t="s">
        <v>50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4"/>
      <c r="AC51" s="89">
        <f>AC48</f>
        <v>78550400</v>
      </c>
      <c r="AD51" s="89"/>
      <c r="AE51" s="89"/>
      <c r="AF51" s="89"/>
      <c r="AG51" s="89"/>
      <c r="AH51" s="89"/>
      <c r="AI51" s="89"/>
      <c r="AJ51" s="89"/>
      <c r="AK51" s="89">
        <f>SUM(AK48:AR50)</f>
        <v>75969890</v>
      </c>
      <c r="AL51" s="89"/>
      <c r="AM51" s="89"/>
      <c r="AN51" s="89"/>
      <c r="AO51" s="89"/>
      <c r="AP51" s="89"/>
      <c r="AQ51" s="89"/>
      <c r="AR51" s="89"/>
      <c r="AS51" s="89">
        <f>AC51+AK51</f>
        <v>154520290</v>
      </c>
      <c r="AT51" s="89"/>
      <c r="AU51" s="89"/>
      <c r="AV51" s="89"/>
      <c r="AW51" s="89"/>
      <c r="AX51" s="89"/>
      <c r="AY51" s="89"/>
      <c r="AZ51" s="89"/>
      <c r="BA51" s="35"/>
      <c r="BB51" s="35"/>
      <c r="BC51" s="35"/>
      <c r="BD51" s="35"/>
      <c r="BE51" s="35"/>
      <c r="BF51" s="35"/>
      <c r="BG51" s="35"/>
      <c r="BH51" s="35"/>
      <c r="BI51" s="33"/>
      <c r="BJ51" s="33"/>
      <c r="BK51" s="33"/>
      <c r="BL51" s="33"/>
    </row>
    <row r="52" spans="1:79" ht="16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</row>
    <row r="53" spans="1:79" ht="15.75" customHeight="1" x14ac:dyDescent="0.2">
      <c r="A53" s="158" t="s">
        <v>29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</row>
    <row r="54" spans="1:79" ht="1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155" t="s">
        <v>72</v>
      </c>
      <c r="AS54" s="155"/>
      <c r="AT54" s="155"/>
      <c r="AU54" s="155"/>
      <c r="AV54" s="155"/>
      <c r="AW54" s="155"/>
      <c r="AX54" s="155"/>
      <c r="AY54" s="155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pans="1:79" ht="15.95" customHeight="1" x14ac:dyDescent="0.25">
      <c r="A55" s="69" t="s">
        <v>18</v>
      </c>
      <c r="B55" s="69"/>
      <c r="C55" s="69"/>
      <c r="D55" s="134" t="s">
        <v>21</v>
      </c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6"/>
      <c r="AB55" s="69" t="s">
        <v>19</v>
      </c>
      <c r="AC55" s="69"/>
      <c r="AD55" s="69"/>
      <c r="AE55" s="69"/>
      <c r="AF55" s="69"/>
      <c r="AG55" s="69"/>
      <c r="AH55" s="69"/>
      <c r="AI55" s="69"/>
      <c r="AJ55" s="69" t="s">
        <v>20</v>
      </c>
      <c r="AK55" s="69"/>
      <c r="AL55" s="69"/>
      <c r="AM55" s="69"/>
      <c r="AN55" s="69"/>
      <c r="AO55" s="69"/>
      <c r="AP55" s="69"/>
      <c r="AQ55" s="69"/>
      <c r="AR55" s="69" t="s">
        <v>17</v>
      </c>
      <c r="AS55" s="69"/>
      <c r="AT55" s="69"/>
      <c r="AU55" s="69"/>
      <c r="AV55" s="69"/>
      <c r="AW55" s="69"/>
      <c r="AX55" s="69"/>
      <c r="AY55" s="69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29.1" customHeight="1" x14ac:dyDescent="0.25">
      <c r="A56" s="69"/>
      <c r="B56" s="69"/>
      <c r="C56" s="69"/>
      <c r="D56" s="137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5.75" customHeight="1" x14ac:dyDescent="0.25">
      <c r="A57" s="69">
        <v>1</v>
      </c>
      <c r="B57" s="69"/>
      <c r="C57" s="69"/>
      <c r="D57" s="66">
        <v>2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51.75" customHeight="1" x14ac:dyDescent="0.25">
      <c r="A58" s="69">
        <v>1</v>
      </c>
      <c r="B58" s="69"/>
      <c r="C58" s="69"/>
      <c r="D58" s="105" t="s">
        <v>81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  <c r="AB58" s="145">
        <f>AC51</f>
        <v>78550400</v>
      </c>
      <c r="AC58" s="146"/>
      <c r="AD58" s="146"/>
      <c r="AE58" s="146"/>
      <c r="AF58" s="146"/>
      <c r="AG58" s="146"/>
      <c r="AH58" s="146"/>
      <c r="AI58" s="147"/>
      <c r="AJ58" s="145">
        <f>AK51</f>
        <v>75969890</v>
      </c>
      <c r="AK58" s="146"/>
      <c r="AL58" s="146"/>
      <c r="AM58" s="146"/>
      <c r="AN58" s="146"/>
      <c r="AO58" s="146"/>
      <c r="AP58" s="146"/>
      <c r="AQ58" s="147"/>
      <c r="AR58" s="145">
        <f>AB58+AJ58</f>
        <v>154520290</v>
      </c>
      <c r="AS58" s="146"/>
      <c r="AT58" s="146"/>
      <c r="AU58" s="146"/>
      <c r="AV58" s="146"/>
      <c r="AW58" s="146"/>
      <c r="AX58" s="146"/>
      <c r="AY58" s="147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CA58" s="1" t="s">
        <v>8</v>
      </c>
    </row>
    <row r="59" spans="1:79" s="2" customFormat="1" ht="17.25" customHeight="1" x14ac:dyDescent="0.25">
      <c r="A59" s="83"/>
      <c r="B59" s="83"/>
      <c r="C59" s="83"/>
      <c r="D59" s="102" t="s">
        <v>17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4"/>
      <c r="AB59" s="89">
        <f>AB58</f>
        <v>78550400</v>
      </c>
      <c r="AC59" s="89"/>
      <c r="AD59" s="89"/>
      <c r="AE59" s="89"/>
      <c r="AF59" s="89"/>
      <c r="AG59" s="89"/>
      <c r="AH59" s="89"/>
      <c r="AI59" s="89"/>
      <c r="AJ59" s="89">
        <f>AJ58</f>
        <v>75969890</v>
      </c>
      <c r="AK59" s="89"/>
      <c r="AL59" s="89"/>
      <c r="AM59" s="89"/>
      <c r="AN59" s="89"/>
      <c r="AO59" s="89"/>
      <c r="AP59" s="89"/>
      <c r="AQ59" s="89"/>
      <c r="AR59" s="89">
        <f>AB59+AJ59</f>
        <v>154520290</v>
      </c>
      <c r="AS59" s="89"/>
      <c r="AT59" s="89"/>
      <c r="AU59" s="89"/>
      <c r="AV59" s="89"/>
      <c r="AW59" s="89"/>
      <c r="AX59" s="89"/>
      <c r="AY59" s="89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</row>
    <row r="60" spans="1:79" ht="15.75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</row>
    <row r="61" spans="1:79" ht="15.75" customHeight="1" x14ac:dyDescent="0.2">
      <c r="A61" s="152" t="s">
        <v>30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79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79" ht="34.5" customHeight="1" x14ac:dyDescent="0.2">
      <c r="A63" s="69" t="s">
        <v>18</v>
      </c>
      <c r="B63" s="69"/>
      <c r="C63" s="69"/>
      <c r="D63" s="69"/>
      <c r="E63" s="69"/>
      <c r="F63" s="69"/>
      <c r="G63" s="66" t="s">
        <v>31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9" t="s">
        <v>2</v>
      </c>
      <c r="AA63" s="69"/>
      <c r="AB63" s="69"/>
      <c r="AC63" s="69"/>
      <c r="AD63" s="69"/>
      <c r="AE63" s="69" t="s">
        <v>1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6" t="s">
        <v>19</v>
      </c>
      <c r="AP63" s="67"/>
      <c r="AQ63" s="67"/>
      <c r="AR63" s="67"/>
      <c r="AS63" s="67"/>
      <c r="AT63" s="67"/>
      <c r="AU63" s="67"/>
      <c r="AV63" s="68"/>
      <c r="AW63" s="66" t="s">
        <v>20</v>
      </c>
      <c r="AX63" s="67"/>
      <c r="AY63" s="67"/>
      <c r="AZ63" s="67"/>
      <c r="BA63" s="67"/>
      <c r="BB63" s="67"/>
      <c r="BC63" s="67"/>
      <c r="BD63" s="68"/>
      <c r="BE63" s="66" t="s">
        <v>17</v>
      </c>
      <c r="BF63" s="67"/>
      <c r="BG63" s="67"/>
      <c r="BH63" s="67"/>
      <c r="BI63" s="67"/>
      <c r="BJ63" s="67"/>
      <c r="BK63" s="67"/>
      <c r="BL63" s="68"/>
    </row>
    <row r="64" spans="1:79" ht="15.75" customHeight="1" x14ac:dyDescent="0.2">
      <c r="A64" s="69">
        <v>1</v>
      </c>
      <c r="B64" s="69"/>
      <c r="C64" s="69"/>
      <c r="D64" s="69"/>
      <c r="E64" s="69"/>
      <c r="F64" s="69"/>
      <c r="G64" s="66">
        <v>2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23.25" customHeight="1" x14ac:dyDescent="0.2">
      <c r="A65" s="66"/>
      <c r="B65" s="67"/>
      <c r="C65" s="67"/>
      <c r="D65" s="67"/>
      <c r="E65" s="67"/>
      <c r="F65" s="68"/>
      <c r="G65" s="123" t="s">
        <v>111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5"/>
      <c r="AW65" s="66"/>
      <c r="AX65" s="67"/>
      <c r="AY65" s="67"/>
      <c r="AZ65" s="67"/>
      <c r="BA65" s="67"/>
      <c r="BB65" s="67"/>
      <c r="BC65" s="67"/>
      <c r="BD65" s="68"/>
      <c r="BE65" s="66"/>
      <c r="BF65" s="67"/>
      <c r="BG65" s="67"/>
      <c r="BH65" s="67"/>
      <c r="BI65" s="67"/>
      <c r="BJ65" s="67"/>
      <c r="BK65" s="67"/>
      <c r="BL65" s="68"/>
    </row>
    <row r="66" spans="1:79" s="2" customFormat="1" ht="17.25" customHeight="1" x14ac:dyDescent="0.2">
      <c r="A66" s="83">
        <v>0</v>
      </c>
      <c r="B66" s="83"/>
      <c r="C66" s="83"/>
      <c r="D66" s="83"/>
      <c r="E66" s="83"/>
      <c r="F66" s="83"/>
      <c r="G66" s="114" t="s">
        <v>51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0"/>
      <c r="AA66" s="90"/>
      <c r="AB66" s="90"/>
      <c r="AC66" s="90"/>
      <c r="AD66" s="90"/>
      <c r="AE66" s="133"/>
      <c r="AF66" s="133"/>
      <c r="AG66" s="133"/>
      <c r="AH66" s="133"/>
      <c r="AI66" s="133"/>
      <c r="AJ66" s="133"/>
      <c r="AK66" s="133"/>
      <c r="AL66" s="133"/>
      <c r="AM66" s="133"/>
      <c r="AN66" s="114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CA66" s="2" t="s">
        <v>9</v>
      </c>
    </row>
    <row r="67" spans="1:79" ht="39" customHeight="1" x14ac:dyDescent="0.2">
      <c r="A67" s="69">
        <v>0</v>
      </c>
      <c r="B67" s="69"/>
      <c r="C67" s="69"/>
      <c r="D67" s="69"/>
      <c r="E67" s="69"/>
      <c r="F67" s="69"/>
      <c r="G67" s="105" t="s">
        <v>113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70" t="s">
        <v>52</v>
      </c>
      <c r="AA67" s="70"/>
      <c r="AB67" s="70"/>
      <c r="AC67" s="70"/>
      <c r="AD67" s="70"/>
      <c r="AE67" s="59" t="s">
        <v>69</v>
      </c>
      <c r="AF67" s="60"/>
      <c r="AG67" s="60"/>
      <c r="AH67" s="60"/>
      <c r="AI67" s="60"/>
      <c r="AJ67" s="60"/>
      <c r="AK67" s="60"/>
      <c r="AL67" s="60"/>
      <c r="AM67" s="60"/>
      <c r="AN67" s="61"/>
      <c r="AO67" s="56">
        <f>SUM(AO68:AV70)</f>
        <v>78550400</v>
      </c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>
        <f t="shared" ref="BE67:BE73" si="0">AO67+AW67</f>
        <v>78550400</v>
      </c>
      <c r="BF67" s="56"/>
      <c r="BG67" s="56"/>
      <c r="BH67" s="56"/>
      <c r="BI67" s="56"/>
      <c r="BJ67" s="56"/>
      <c r="BK67" s="56"/>
      <c r="BL67" s="56"/>
    </row>
    <row r="68" spans="1:79" ht="52.5" customHeight="1" x14ac:dyDescent="0.2">
      <c r="A68" s="69"/>
      <c r="B68" s="69"/>
      <c r="C68" s="69"/>
      <c r="D68" s="69"/>
      <c r="E68" s="69"/>
      <c r="F68" s="69"/>
      <c r="G68" s="181" t="s">
        <v>114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70" t="s">
        <v>52</v>
      </c>
      <c r="AA68" s="70"/>
      <c r="AB68" s="70"/>
      <c r="AC68" s="70"/>
      <c r="AD68" s="70"/>
      <c r="AE68" s="59" t="s">
        <v>69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56">
        <f>30000000</f>
        <v>30000000</v>
      </c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>
        <f t="shared" si="0"/>
        <v>30000000</v>
      </c>
      <c r="BF68" s="56"/>
      <c r="BG68" s="56"/>
      <c r="BH68" s="56"/>
      <c r="BI68" s="56"/>
      <c r="BJ68" s="56"/>
      <c r="BK68" s="56"/>
      <c r="BL68" s="56"/>
    </row>
    <row r="69" spans="1:79" ht="64.5" customHeight="1" x14ac:dyDescent="0.2">
      <c r="A69" s="69"/>
      <c r="B69" s="69"/>
      <c r="C69" s="69"/>
      <c r="D69" s="69"/>
      <c r="E69" s="69"/>
      <c r="F69" s="69"/>
      <c r="G69" s="62" t="s">
        <v>82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70" t="s">
        <v>52</v>
      </c>
      <c r="AA69" s="70"/>
      <c r="AB69" s="70"/>
      <c r="AC69" s="70"/>
      <c r="AD69" s="70"/>
      <c r="AE69" s="59" t="s">
        <v>69</v>
      </c>
      <c r="AF69" s="60"/>
      <c r="AG69" s="60"/>
      <c r="AH69" s="60"/>
      <c r="AI69" s="60"/>
      <c r="AJ69" s="60"/>
      <c r="AK69" s="60"/>
      <c r="AL69" s="60"/>
      <c r="AM69" s="60"/>
      <c r="AN69" s="61"/>
      <c r="AO69" s="71">
        <v>300000</v>
      </c>
      <c r="AP69" s="72"/>
      <c r="AQ69" s="72"/>
      <c r="AR69" s="72"/>
      <c r="AS69" s="72"/>
      <c r="AT69" s="72"/>
      <c r="AU69" s="72"/>
      <c r="AV69" s="73"/>
      <c r="AW69" s="56"/>
      <c r="AX69" s="56"/>
      <c r="AY69" s="56"/>
      <c r="AZ69" s="56"/>
      <c r="BA69" s="56"/>
      <c r="BB69" s="56"/>
      <c r="BC69" s="56"/>
      <c r="BD69" s="56"/>
      <c r="BE69" s="56">
        <f t="shared" si="0"/>
        <v>300000</v>
      </c>
      <c r="BF69" s="56"/>
      <c r="BG69" s="56"/>
      <c r="BH69" s="56"/>
      <c r="BI69" s="56"/>
      <c r="BJ69" s="56"/>
      <c r="BK69" s="56"/>
      <c r="BL69" s="56"/>
    </row>
    <row r="70" spans="1:79" ht="77.25" customHeight="1" x14ac:dyDescent="0.2">
      <c r="A70" s="69"/>
      <c r="B70" s="69"/>
      <c r="C70" s="69"/>
      <c r="D70" s="69"/>
      <c r="E70" s="69"/>
      <c r="F70" s="69"/>
      <c r="G70" s="62" t="s">
        <v>109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70" t="s">
        <v>52</v>
      </c>
      <c r="AA70" s="70"/>
      <c r="AB70" s="70"/>
      <c r="AC70" s="70"/>
      <c r="AD70" s="70"/>
      <c r="AE70" s="59" t="s">
        <v>69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71">
        <f>AO71+AO72+AO73</f>
        <v>48250400</v>
      </c>
      <c r="AP70" s="72"/>
      <c r="AQ70" s="72"/>
      <c r="AR70" s="72"/>
      <c r="AS70" s="72"/>
      <c r="AT70" s="72"/>
      <c r="AU70" s="72"/>
      <c r="AV70" s="73"/>
      <c r="AW70" s="56"/>
      <c r="AX70" s="56"/>
      <c r="AY70" s="56"/>
      <c r="AZ70" s="56"/>
      <c r="BA70" s="56"/>
      <c r="BB70" s="56"/>
      <c r="BC70" s="56"/>
      <c r="BD70" s="56"/>
      <c r="BE70" s="56">
        <f t="shared" si="0"/>
        <v>48250400</v>
      </c>
      <c r="BF70" s="56"/>
      <c r="BG70" s="56"/>
      <c r="BH70" s="56"/>
      <c r="BI70" s="56"/>
      <c r="BJ70" s="56"/>
      <c r="BK70" s="56"/>
      <c r="BL70" s="56"/>
    </row>
    <row r="71" spans="1:79" ht="39.75" customHeight="1" x14ac:dyDescent="0.2">
      <c r="A71" s="69"/>
      <c r="B71" s="69"/>
      <c r="C71" s="69"/>
      <c r="D71" s="69"/>
      <c r="E71" s="69"/>
      <c r="F71" s="69"/>
      <c r="G71" s="82" t="s">
        <v>122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70" t="s">
        <v>52</v>
      </c>
      <c r="AA71" s="70"/>
      <c r="AB71" s="70"/>
      <c r="AC71" s="70"/>
      <c r="AD71" s="70"/>
      <c r="AE71" s="59" t="s">
        <v>69</v>
      </c>
      <c r="AF71" s="60"/>
      <c r="AG71" s="60"/>
      <c r="AH71" s="60"/>
      <c r="AI71" s="60"/>
      <c r="AJ71" s="60"/>
      <c r="AK71" s="60"/>
      <c r="AL71" s="60"/>
      <c r="AM71" s="60"/>
      <c r="AN71" s="61"/>
      <c r="AO71" s="71">
        <f>20000000</f>
        <v>20000000</v>
      </c>
      <c r="AP71" s="72"/>
      <c r="AQ71" s="72"/>
      <c r="AR71" s="72"/>
      <c r="AS71" s="72"/>
      <c r="AT71" s="72"/>
      <c r="AU71" s="72"/>
      <c r="AV71" s="73"/>
      <c r="AW71" s="56"/>
      <c r="AX71" s="56"/>
      <c r="AY71" s="56"/>
      <c r="AZ71" s="56"/>
      <c r="BA71" s="56"/>
      <c r="BB71" s="56"/>
      <c r="BC71" s="56"/>
      <c r="BD71" s="56"/>
      <c r="BE71" s="56">
        <f t="shared" si="0"/>
        <v>20000000</v>
      </c>
      <c r="BF71" s="56"/>
      <c r="BG71" s="56"/>
      <c r="BH71" s="56"/>
      <c r="BI71" s="56"/>
      <c r="BJ71" s="56"/>
      <c r="BK71" s="56"/>
      <c r="BL71" s="56"/>
    </row>
    <row r="72" spans="1:79" ht="35.1" customHeight="1" x14ac:dyDescent="0.2">
      <c r="A72" s="69"/>
      <c r="B72" s="69"/>
      <c r="C72" s="69"/>
      <c r="D72" s="69"/>
      <c r="E72" s="69"/>
      <c r="F72" s="69"/>
      <c r="G72" s="82" t="s">
        <v>120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70" t="s">
        <v>52</v>
      </c>
      <c r="AA72" s="70"/>
      <c r="AB72" s="70"/>
      <c r="AC72" s="70"/>
      <c r="AD72" s="70"/>
      <c r="AE72" s="59" t="s">
        <v>69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71">
        <f>24250400</f>
        <v>24250400</v>
      </c>
      <c r="AP72" s="72"/>
      <c r="AQ72" s="72"/>
      <c r="AR72" s="72"/>
      <c r="AS72" s="72"/>
      <c r="AT72" s="72"/>
      <c r="AU72" s="72"/>
      <c r="AV72" s="73"/>
      <c r="AW72" s="56"/>
      <c r="AX72" s="56"/>
      <c r="AY72" s="56"/>
      <c r="AZ72" s="56"/>
      <c r="BA72" s="56"/>
      <c r="BB72" s="56"/>
      <c r="BC72" s="56"/>
      <c r="BD72" s="56"/>
      <c r="BE72" s="56">
        <f t="shared" si="0"/>
        <v>24250400</v>
      </c>
      <c r="BF72" s="56"/>
      <c r="BG72" s="56"/>
      <c r="BH72" s="56"/>
      <c r="BI72" s="56"/>
      <c r="BJ72" s="56"/>
      <c r="BK72" s="56"/>
      <c r="BL72" s="56"/>
    </row>
    <row r="73" spans="1:79" ht="35.1" customHeight="1" x14ac:dyDescent="0.2">
      <c r="A73" s="69"/>
      <c r="B73" s="69"/>
      <c r="C73" s="69"/>
      <c r="D73" s="69"/>
      <c r="E73" s="69"/>
      <c r="F73" s="69"/>
      <c r="G73" s="82" t="s">
        <v>121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70" t="s">
        <v>52</v>
      </c>
      <c r="AA73" s="70"/>
      <c r="AB73" s="70"/>
      <c r="AC73" s="70"/>
      <c r="AD73" s="70"/>
      <c r="AE73" s="59" t="s">
        <v>69</v>
      </c>
      <c r="AF73" s="60"/>
      <c r="AG73" s="60"/>
      <c r="AH73" s="60"/>
      <c r="AI73" s="60"/>
      <c r="AJ73" s="60"/>
      <c r="AK73" s="60"/>
      <c r="AL73" s="60"/>
      <c r="AM73" s="60"/>
      <c r="AN73" s="61"/>
      <c r="AO73" s="71">
        <f>4000000</f>
        <v>4000000</v>
      </c>
      <c r="AP73" s="72"/>
      <c r="AQ73" s="72"/>
      <c r="AR73" s="72"/>
      <c r="AS73" s="72"/>
      <c r="AT73" s="72"/>
      <c r="AU73" s="72"/>
      <c r="AV73" s="73"/>
      <c r="AW73" s="56"/>
      <c r="AX73" s="56"/>
      <c r="AY73" s="56"/>
      <c r="AZ73" s="56"/>
      <c r="BA73" s="56"/>
      <c r="BB73" s="56"/>
      <c r="BC73" s="56"/>
      <c r="BD73" s="56"/>
      <c r="BE73" s="56">
        <f t="shared" si="0"/>
        <v>4000000</v>
      </c>
      <c r="BF73" s="56"/>
      <c r="BG73" s="56"/>
      <c r="BH73" s="56"/>
      <c r="BI73" s="56"/>
      <c r="BJ73" s="56"/>
      <c r="BK73" s="56"/>
      <c r="BL73" s="56"/>
    </row>
    <row r="74" spans="1:79" s="2" customFormat="1" ht="18" customHeight="1" x14ac:dyDescent="0.2">
      <c r="A74" s="83">
        <v>0</v>
      </c>
      <c r="B74" s="83"/>
      <c r="C74" s="83"/>
      <c r="D74" s="83"/>
      <c r="E74" s="83"/>
      <c r="F74" s="83"/>
      <c r="G74" s="114" t="s">
        <v>53</v>
      </c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9"/>
      <c r="Z74" s="90"/>
      <c r="AA74" s="90"/>
      <c r="AB74" s="90"/>
      <c r="AC74" s="90"/>
      <c r="AD74" s="90"/>
      <c r="AE74" s="108"/>
      <c r="AF74" s="109"/>
      <c r="AG74" s="109"/>
      <c r="AH74" s="109"/>
      <c r="AI74" s="109"/>
      <c r="AJ74" s="109"/>
      <c r="AK74" s="109"/>
      <c r="AL74" s="109"/>
      <c r="AM74" s="109"/>
      <c r="AN74" s="110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39.75" customHeight="1" x14ac:dyDescent="0.2">
      <c r="A75" s="69">
        <v>0</v>
      </c>
      <c r="B75" s="69"/>
      <c r="C75" s="69"/>
      <c r="D75" s="69"/>
      <c r="E75" s="69"/>
      <c r="F75" s="69"/>
      <c r="G75" s="84" t="s">
        <v>137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  <c r="Z75" s="70" t="s">
        <v>54</v>
      </c>
      <c r="AA75" s="70"/>
      <c r="AB75" s="70"/>
      <c r="AC75" s="70"/>
      <c r="AD75" s="70"/>
      <c r="AE75" s="59" t="s">
        <v>83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174">
        <v>26.321999999999999</v>
      </c>
      <c r="AP75" s="174"/>
      <c r="AQ75" s="174"/>
      <c r="AR75" s="174"/>
      <c r="AS75" s="174"/>
      <c r="AT75" s="174"/>
      <c r="AU75" s="174"/>
      <c r="AV75" s="174"/>
      <c r="AW75" s="56"/>
      <c r="AX75" s="56"/>
      <c r="AY75" s="56"/>
      <c r="AZ75" s="56"/>
      <c r="BA75" s="56"/>
      <c r="BB75" s="56"/>
      <c r="BC75" s="56"/>
      <c r="BD75" s="56"/>
      <c r="BE75" s="126">
        <f>AO75+AW75</f>
        <v>26.321999999999999</v>
      </c>
      <c r="BF75" s="126"/>
      <c r="BG75" s="126"/>
      <c r="BH75" s="126"/>
      <c r="BI75" s="126"/>
      <c r="BJ75" s="126"/>
      <c r="BK75" s="126"/>
      <c r="BL75" s="126"/>
    </row>
    <row r="76" spans="1:79" ht="33" customHeight="1" x14ac:dyDescent="0.2">
      <c r="A76" s="69"/>
      <c r="B76" s="69"/>
      <c r="C76" s="69"/>
      <c r="D76" s="69"/>
      <c r="E76" s="69"/>
      <c r="F76" s="69"/>
      <c r="G76" s="62" t="s">
        <v>75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59" t="s">
        <v>55</v>
      </c>
      <c r="AA76" s="87"/>
      <c r="AB76" s="87"/>
      <c r="AC76" s="87"/>
      <c r="AD76" s="88"/>
      <c r="AE76" s="74" t="s">
        <v>76</v>
      </c>
      <c r="AF76" s="75"/>
      <c r="AG76" s="75"/>
      <c r="AH76" s="75"/>
      <c r="AI76" s="75"/>
      <c r="AJ76" s="75"/>
      <c r="AK76" s="75"/>
      <c r="AL76" s="75"/>
      <c r="AM76" s="75"/>
      <c r="AN76" s="76"/>
      <c r="AO76" s="95">
        <v>15</v>
      </c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>
        <f>AO76+AW76</f>
        <v>15</v>
      </c>
      <c r="BF76" s="95"/>
      <c r="BG76" s="95"/>
      <c r="BH76" s="95"/>
      <c r="BI76" s="95"/>
      <c r="BJ76" s="95"/>
      <c r="BK76" s="95"/>
      <c r="BL76" s="95"/>
      <c r="BT76" s="45"/>
    </row>
    <row r="77" spans="1:79" ht="34.5" customHeight="1" x14ac:dyDescent="0.2">
      <c r="A77" s="69"/>
      <c r="B77" s="69"/>
      <c r="C77" s="69"/>
      <c r="D77" s="69"/>
      <c r="E77" s="69"/>
      <c r="F77" s="69"/>
      <c r="G77" s="82" t="s">
        <v>115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70" t="s">
        <v>54</v>
      </c>
      <c r="AA77" s="70"/>
      <c r="AB77" s="70"/>
      <c r="AC77" s="70"/>
      <c r="AD77" s="70"/>
      <c r="AE77" s="74" t="s">
        <v>76</v>
      </c>
      <c r="AF77" s="75"/>
      <c r="AG77" s="75"/>
      <c r="AH77" s="75"/>
      <c r="AI77" s="75"/>
      <c r="AJ77" s="75"/>
      <c r="AK77" s="75"/>
      <c r="AL77" s="75"/>
      <c r="AM77" s="75"/>
      <c r="AN77" s="76"/>
      <c r="AO77" s="77">
        <f>61.879</f>
        <v>61.878999999999998</v>
      </c>
      <c r="AP77" s="78"/>
      <c r="AQ77" s="78"/>
      <c r="AR77" s="78"/>
      <c r="AS77" s="78"/>
      <c r="AT77" s="78"/>
      <c r="AU77" s="78"/>
      <c r="AV77" s="79"/>
      <c r="AW77" s="80"/>
      <c r="AX77" s="80"/>
      <c r="AY77" s="80"/>
      <c r="AZ77" s="80"/>
      <c r="BA77" s="80"/>
      <c r="BB77" s="80"/>
      <c r="BC77" s="80"/>
      <c r="BD77" s="80"/>
      <c r="BE77" s="81">
        <f>AO77+AW77</f>
        <v>61.878999999999998</v>
      </c>
      <c r="BF77" s="81"/>
      <c r="BG77" s="81"/>
      <c r="BH77" s="81"/>
      <c r="BI77" s="81"/>
      <c r="BJ77" s="81"/>
      <c r="BK77" s="81"/>
      <c r="BL77" s="81"/>
      <c r="BT77" s="45"/>
    </row>
    <row r="78" spans="1:79" ht="35.25" customHeight="1" x14ac:dyDescent="0.2">
      <c r="A78" s="69"/>
      <c r="B78" s="69"/>
      <c r="C78" s="69"/>
      <c r="D78" s="69"/>
      <c r="E78" s="69"/>
      <c r="F78" s="69"/>
      <c r="G78" s="82" t="s">
        <v>118</v>
      </c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70" t="s">
        <v>54</v>
      </c>
      <c r="AA78" s="70"/>
      <c r="AB78" s="70"/>
      <c r="AC78" s="70"/>
      <c r="AD78" s="70"/>
      <c r="AE78" s="74" t="s">
        <v>76</v>
      </c>
      <c r="AF78" s="75"/>
      <c r="AG78" s="75"/>
      <c r="AH78" s="75"/>
      <c r="AI78" s="75"/>
      <c r="AJ78" s="75"/>
      <c r="AK78" s="75"/>
      <c r="AL78" s="75"/>
      <c r="AM78" s="75"/>
      <c r="AN78" s="76"/>
      <c r="AO78" s="77">
        <f>10.179</f>
        <v>10.179</v>
      </c>
      <c r="AP78" s="78"/>
      <c r="AQ78" s="78"/>
      <c r="AR78" s="78"/>
      <c r="AS78" s="78"/>
      <c r="AT78" s="78"/>
      <c r="AU78" s="78"/>
      <c r="AV78" s="79"/>
      <c r="AW78" s="80"/>
      <c r="AX78" s="80"/>
      <c r="AY78" s="80"/>
      <c r="AZ78" s="80"/>
      <c r="BA78" s="80"/>
      <c r="BB78" s="80"/>
      <c r="BC78" s="80"/>
      <c r="BD78" s="80"/>
      <c r="BE78" s="81">
        <f>AO78+AW78</f>
        <v>10.179</v>
      </c>
      <c r="BF78" s="81"/>
      <c r="BG78" s="81"/>
      <c r="BH78" s="81"/>
      <c r="BI78" s="81"/>
      <c r="BJ78" s="81"/>
      <c r="BK78" s="81"/>
      <c r="BL78" s="81"/>
      <c r="BT78" s="45"/>
    </row>
    <row r="79" spans="1:79" ht="36" customHeight="1" x14ac:dyDescent="0.2">
      <c r="A79" s="69"/>
      <c r="B79" s="69"/>
      <c r="C79" s="69"/>
      <c r="D79" s="69"/>
      <c r="E79" s="69"/>
      <c r="F79" s="69"/>
      <c r="G79" s="82" t="s">
        <v>117</v>
      </c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70" t="s">
        <v>54</v>
      </c>
      <c r="AA79" s="70"/>
      <c r="AB79" s="70"/>
      <c r="AC79" s="70"/>
      <c r="AD79" s="70"/>
      <c r="AE79" s="74" t="s">
        <v>76</v>
      </c>
      <c r="AF79" s="75"/>
      <c r="AG79" s="75"/>
      <c r="AH79" s="75"/>
      <c r="AI79" s="75"/>
      <c r="AJ79" s="75"/>
      <c r="AK79" s="75"/>
      <c r="AL79" s="75"/>
      <c r="AM79" s="75"/>
      <c r="AN79" s="76"/>
      <c r="AO79" s="77">
        <f>26.667</f>
        <v>26.667000000000002</v>
      </c>
      <c r="AP79" s="78"/>
      <c r="AQ79" s="78"/>
      <c r="AR79" s="78"/>
      <c r="AS79" s="78"/>
      <c r="AT79" s="78"/>
      <c r="AU79" s="78"/>
      <c r="AV79" s="79"/>
      <c r="AW79" s="80"/>
      <c r="AX79" s="80"/>
      <c r="AY79" s="80"/>
      <c r="AZ79" s="80"/>
      <c r="BA79" s="80"/>
      <c r="BB79" s="80"/>
      <c r="BC79" s="80"/>
      <c r="BD79" s="80"/>
      <c r="BE79" s="81">
        <f>AO79+AW79</f>
        <v>26.667000000000002</v>
      </c>
      <c r="BF79" s="81"/>
      <c r="BG79" s="81"/>
      <c r="BH79" s="81"/>
      <c r="BI79" s="81"/>
      <c r="BJ79" s="81"/>
      <c r="BK79" s="81"/>
      <c r="BL79" s="81"/>
      <c r="BT79" s="45"/>
    </row>
    <row r="80" spans="1:79" s="2" customFormat="1" ht="18" customHeight="1" x14ac:dyDescent="0.2">
      <c r="A80" s="83">
        <v>0</v>
      </c>
      <c r="B80" s="83"/>
      <c r="C80" s="83"/>
      <c r="D80" s="83"/>
      <c r="E80" s="83"/>
      <c r="F80" s="83"/>
      <c r="G80" s="114" t="s">
        <v>56</v>
      </c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9"/>
      <c r="Z80" s="90"/>
      <c r="AA80" s="90"/>
      <c r="AB80" s="90"/>
      <c r="AC80" s="90"/>
      <c r="AD80" s="90"/>
      <c r="AE80" s="108"/>
      <c r="AF80" s="109"/>
      <c r="AG80" s="109"/>
      <c r="AH80" s="109"/>
      <c r="AI80" s="109"/>
      <c r="AJ80" s="109"/>
      <c r="AK80" s="109"/>
      <c r="AL80" s="109"/>
      <c r="AM80" s="109"/>
      <c r="AN80" s="110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T80" s="46"/>
    </row>
    <row r="81" spans="1:72" ht="18.95" customHeight="1" x14ac:dyDescent="0.2">
      <c r="A81" s="69">
        <v>0</v>
      </c>
      <c r="B81" s="69"/>
      <c r="C81" s="69"/>
      <c r="D81" s="69"/>
      <c r="E81" s="69"/>
      <c r="F81" s="69"/>
      <c r="G81" s="105" t="s">
        <v>135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70" t="s">
        <v>52</v>
      </c>
      <c r="AA81" s="70"/>
      <c r="AB81" s="70"/>
      <c r="AC81" s="70"/>
      <c r="AD81" s="70"/>
      <c r="AE81" s="59" t="s">
        <v>71</v>
      </c>
      <c r="AF81" s="60"/>
      <c r="AG81" s="60"/>
      <c r="AH81" s="60"/>
      <c r="AI81" s="60"/>
      <c r="AJ81" s="60"/>
      <c r="AK81" s="60"/>
      <c r="AL81" s="60"/>
      <c r="AM81" s="60"/>
      <c r="AN81" s="61"/>
      <c r="AO81" s="56">
        <f>AO68/AO75/1000</f>
        <v>1139.7310234784591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>
        <f>AO81+AW81</f>
        <v>1139.7310234784591</v>
      </c>
      <c r="BF81" s="56"/>
      <c r="BG81" s="56"/>
      <c r="BH81" s="56"/>
      <c r="BI81" s="56"/>
      <c r="BJ81" s="56"/>
      <c r="BK81" s="56"/>
      <c r="BL81" s="56"/>
      <c r="BT81" s="45"/>
    </row>
    <row r="82" spans="1:72" ht="18.95" customHeight="1" x14ac:dyDescent="0.2">
      <c r="A82" s="69"/>
      <c r="B82" s="69"/>
      <c r="C82" s="69"/>
      <c r="D82" s="69"/>
      <c r="E82" s="69"/>
      <c r="F82" s="69"/>
      <c r="G82" s="130" t="s">
        <v>77</v>
      </c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70" t="s">
        <v>52</v>
      </c>
      <c r="AA82" s="70"/>
      <c r="AB82" s="70"/>
      <c r="AC82" s="70"/>
      <c r="AD82" s="70"/>
      <c r="AE82" s="59" t="s">
        <v>71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56">
        <f>AO69/AO76</f>
        <v>20000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>
        <f>AO82+AW82</f>
        <v>20000</v>
      </c>
      <c r="BF82" s="56"/>
      <c r="BG82" s="56"/>
      <c r="BH82" s="56"/>
      <c r="BI82" s="56"/>
      <c r="BJ82" s="56"/>
      <c r="BK82" s="56"/>
      <c r="BL82" s="56"/>
      <c r="BT82" s="45"/>
    </row>
    <row r="83" spans="1:72" ht="36" customHeight="1" x14ac:dyDescent="0.2">
      <c r="A83" s="69"/>
      <c r="B83" s="69"/>
      <c r="C83" s="69"/>
      <c r="D83" s="69"/>
      <c r="E83" s="69"/>
      <c r="F83" s="69"/>
      <c r="G83" s="62" t="s">
        <v>119</v>
      </c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4"/>
      <c r="Z83" s="70" t="s">
        <v>52</v>
      </c>
      <c r="AA83" s="70"/>
      <c r="AB83" s="70"/>
      <c r="AC83" s="70"/>
      <c r="AD83" s="70"/>
      <c r="AE83" s="59" t="s">
        <v>71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56">
        <f>AO71/AO77/1000</f>
        <v>323.21142875612082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>
        <f>AO83+AW83</f>
        <v>323.21142875612082</v>
      </c>
      <c r="BF83" s="56"/>
      <c r="BG83" s="56"/>
      <c r="BH83" s="56"/>
      <c r="BI83" s="56"/>
      <c r="BJ83" s="56"/>
      <c r="BK83" s="56"/>
      <c r="BL83" s="56"/>
      <c r="BT83" s="45"/>
    </row>
    <row r="84" spans="1:72" ht="36" customHeight="1" x14ac:dyDescent="0.2">
      <c r="A84" s="69"/>
      <c r="B84" s="69"/>
      <c r="C84" s="69"/>
      <c r="D84" s="69"/>
      <c r="E84" s="69"/>
      <c r="F84" s="69"/>
      <c r="G84" s="62" t="s">
        <v>116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70" t="s">
        <v>52</v>
      </c>
      <c r="AA84" s="70"/>
      <c r="AB84" s="70"/>
      <c r="AC84" s="70"/>
      <c r="AD84" s="70"/>
      <c r="AE84" s="59" t="s">
        <v>71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56">
        <f>AO72/AO78/1000</f>
        <v>2382.3951272227137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>
        <f>AO84+AW84</f>
        <v>2382.3951272227137</v>
      </c>
      <c r="BF84" s="56"/>
      <c r="BG84" s="56"/>
      <c r="BH84" s="56"/>
      <c r="BI84" s="56"/>
      <c r="BJ84" s="56"/>
      <c r="BK84" s="56"/>
      <c r="BL84" s="56"/>
      <c r="BT84" s="45"/>
    </row>
    <row r="85" spans="1:72" ht="38.25" customHeight="1" x14ac:dyDescent="0.2">
      <c r="A85" s="69"/>
      <c r="B85" s="69"/>
      <c r="C85" s="69"/>
      <c r="D85" s="69"/>
      <c r="E85" s="69"/>
      <c r="F85" s="69"/>
      <c r="G85" s="62" t="s">
        <v>125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70" t="s">
        <v>52</v>
      </c>
      <c r="AA85" s="70"/>
      <c r="AB85" s="70"/>
      <c r="AC85" s="70"/>
      <c r="AD85" s="70"/>
      <c r="AE85" s="59" t="s">
        <v>71</v>
      </c>
      <c r="AF85" s="60"/>
      <c r="AG85" s="60"/>
      <c r="AH85" s="60"/>
      <c r="AI85" s="60"/>
      <c r="AJ85" s="60"/>
      <c r="AK85" s="60"/>
      <c r="AL85" s="60"/>
      <c r="AM85" s="60"/>
      <c r="AN85" s="61"/>
      <c r="AO85" s="56">
        <f>AO73/AO79/1000</f>
        <v>149.99812502343721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>
        <f>AO85+AW85</f>
        <v>149.99812502343721</v>
      </c>
      <c r="BF85" s="56"/>
      <c r="BG85" s="56"/>
      <c r="BH85" s="56"/>
      <c r="BI85" s="56"/>
      <c r="BJ85" s="56"/>
      <c r="BK85" s="56"/>
      <c r="BL85" s="56"/>
      <c r="BT85" s="45"/>
    </row>
    <row r="86" spans="1:72" s="2" customFormat="1" ht="17.25" customHeight="1" x14ac:dyDescent="0.2">
      <c r="A86" s="83">
        <v>0</v>
      </c>
      <c r="B86" s="83"/>
      <c r="C86" s="83"/>
      <c r="D86" s="83"/>
      <c r="E86" s="83"/>
      <c r="F86" s="83"/>
      <c r="G86" s="114" t="s">
        <v>57</v>
      </c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9"/>
      <c r="Z86" s="90"/>
      <c r="AA86" s="90"/>
      <c r="AB86" s="90"/>
      <c r="AC86" s="90"/>
      <c r="AD86" s="90"/>
      <c r="AE86" s="108"/>
      <c r="AF86" s="109"/>
      <c r="AG86" s="109"/>
      <c r="AH86" s="109"/>
      <c r="AI86" s="109"/>
      <c r="AJ86" s="109"/>
      <c r="AK86" s="109"/>
      <c r="AL86" s="109"/>
      <c r="AM86" s="109"/>
      <c r="AN86" s="110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T86" s="46"/>
    </row>
    <row r="87" spans="1:72" ht="49.5" hidden="1" customHeight="1" x14ac:dyDescent="0.2">
      <c r="A87" s="69">
        <v>0</v>
      </c>
      <c r="B87" s="69"/>
      <c r="C87" s="69"/>
      <c r="D87" s="69"/>
      <c r="E87" s="69"/>
      <c r="F87" s="69"/>
      <c r="G87" s="105" t="s">
        <v>58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70" t="s">
        <v>59</v>
      </c>
      <c r="AA87" s="70"/>
      <c r="AB87" s="70"/>
      <c r="AC87" s="70"/>
      <c r="AD87" s="70"/>
      <c r="AE87" s="59" t="s">
        <v>71</v>
      </c>
      <c r="AF87" s="60"/>
      <c r="AG87" s="60"/>
      <c r="AH87" s="60"/>
      <c r="AI87" s="60"/>
      <c r="AJ87" s="60"/>
      <c r="AK87" s="60"/>
      <c r="AL87" s="60"/>
      <c r="AM87" s="60"/>
      <c r="AN87" s="61"/>
      <c r="AO87" s="127">
        <f>AO75/132.347*100</f>
        <v>19.888626111661008</v>
      </c>
      <c r="AP87" s="127"/>
      <c r="AQ87" s="127"/>
      <c r="AR87" s="127"/>
      <c r="AS87" s="127"/>
      <c r="AT87" s="127"/>
      <c r="AU87" s="127"/>
      <c r="AV87" s="127"/>
      <c r="AW87" s="56"/>
      <c r="AX87" s="56"/>
      <c r="AY87" s="56"/>
      <c r="AZ87" s="56"/>
      <c r="BA87" s="56"/>
      <c r="BB87" s="56"/>
      <c r="BC87" s="56"/>
      <c r="BD87" s="56"/>
      <c r="BE87" s="56">
        <f>AO87+AW87</f>
        <v>19.888626111661008</v>
      </c>
      <c r="BF87" s="56"/>
      <c r="BG87" s="56"/>
      <c r="BH87" s="56"/>
      <c r="BI87" s="56"/>
      <c r="BJ87" s="56"/>
      <c r="BK87" s="56"/>
      <c r="BL87" s="56"/>
      <c r="BT87" s="45"/>
    </row>
    <row r="88" spans="1:72" ht="51.75" customHeight="1" x14ac:dyDescent="0.2">
      <c r="A88" s="69"/>
      <c r="B88" s="69"/>
      <c r="C88" s="69"/>
      <c r="D88" s="69"/>
      <c r="E88" s="69"/>
      <c r="F88" s="69"/>
      <c r="G88" s="123" t="s">
        <v>138</v>
      </c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5"/>
      <c r="Z88" s="70" t="s">
        <v>59</v>
      </c>
      <c r="AA88" s="70"/>
      <c r="AB88" s="70"/>
      <c r="AC88" s="70"/>
      <c r="AD88" s="70"/>
      <c r="AE88" s="59" t="s">
        <v>71</v>
      </c>
      <c r="AF88" s="60"/>
      <c r="AG88" s="60"/>
      <c r="AH88" s="60"/>
      <c r="AI88" s="60"/>
      <c r="AJ88" s="60"/>
      <c r="AK88" s="60"/>
      <c r="AL88" s="60"/>
      <c r="AM88" s="60"/>
      <c r="AN88" s="61"/>
      <c r="AO88" s="173">
        <f>(AO75+AO77+AO78+AO79)/3636.828*100</f>
        <v>3.4383534222679764</v>
      </c>
      <c r="AP88" s="173"/>
      <c r="AQ88" s="173"/>
      <c r="AR88" s="173"/>
      <c r="AS88" s="173"/>
      <c r="AT88" s="173"/>
      <c r="AU88" s="173"/>
      <c r="AV88" s="173"/>
      <c r="AW88" s="113"/>
      <c r="AX88" s="113"/>
      <c r="AY88" s="113"/>
      <c r="AZ88" s="113"/>
      <c r="BA88" s="113"/>
      <c r="BB88" s="113"/>
      <c r="BC88" s="113"/>
      <c r="BD88" s="113"/>
      <c r="BE88" s="113">
        <f>AO88+AW88</f>
        <v>3.4383534222679764</v>
      </c>
      <c r="BF88" s="113"/>
      <c r="BG88" s="113"/>
      <c r="BH88" s="113"/>
      <c r="BI88" s="113"/>
      <c r="BJ88" s="113"/>
      <c r="BK88" s="113"/>
      <c r="BL88" s="113"/>
      <c r="BT88" s="45"/>
    </row>
    <row r="89" spans="1:72" ht="11.2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T89" s="45"/>
    </row>
    <row r="90" spans="1:72" ht="34.5" customHeight="1" x14ac:dyDescent="0.2">
      <c r="A90" s="69" t="s">
        <v>18</v>
      </c>
      <c r="B90" s="69"/>
      <c r="C90" s="69"/>
      <c r="D90" s="69"/>
      <c r="E90" s="69"/>
      <c r="F90" s="69"/>
      <c r="G90" s="66" t="s">
        <v>31</v>
      </c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8"/>
      <c r="Z90" s="69" t="s">
        <v>2</v>
      </c>
      <c r="AA90" s="69"/>
      <c r="AB90" s="69"/>
      <c r="AC90" s="69"/>
      <c r="AD90" s="69"/>
      <c r="AE90" s="69" t="s">
        <v>1</v>
      </c>
      <c r="AF90" s="69"/>
      <c r="AG90" s="69"/>
      <c r="AH90" s="69"/>
      <c r="AI90" s="69"/>
      <c r="AJ90" s="69"/>
      <c r="AK90" s="69"/>
      <c r="AL90" s="69"/>
      <c r="AM90" s="69"/>
      <c r="AN90" s="69"/>
      <c r="AO90" s="66" t="s">
        <v>19</v>
      </c>
      <c r="AP90" s="67"/>
      <c r="AQ90" s="67"/>
      <c r="AR90" s="67"/>
      <c r="AS90" s="67"/>
      <c r="AT90" s="67"/>
      <c r="AU90" s="67"/>
      <c r="AV90" s="68"/>
      <c r="AW90" s="66" t="s">
        <v>20</v>
      </c>
      <c r="AX90" s="67"/>
      <c r="AY90" s="67"/>
      <c r="AZ90" s="67"/>
      <c r="BA90" s="67"/>
      <c r="BB90" s="67"/>
      <c r="BC90" s="67"/>
      <c r="BD90" s="68"/>
      <c r="BE90" s="66" t="s">
        <v>17</v>
      </c>
      <c r="BF90" s="67"/>
      <c r="BG90" s="67"/>
      <c r="BH90" s="67"/>
      <c r="BI90" s="67"/>
      <c r="BJ90" s="67"/>
      <c r="BK90" s="67"/>
      <c r="BL90" s="68"/>
      <c r="BT90" s="45"/>
    </row>
    <row r="91" spans="1:72" ht="15.75" x14ac:dyDescent="0.2">
      <c r="A91" s="69">
        <v>1</v>
      </c>
      <c r="B91" s="69"/>
      <c r="C91" s="69"/>
      <c r="D91" s="69"/>
      <c r="E91" s="69"/>
      <c r="F91" s="69"/>
      <c r="G91" s="66">
        <v>2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  <c r="Z91" s="69">
        <v>3</v>
      </c>
      <c r="AA91" s="69"/>
      <c r="AB91" s="69"/>
      <c r="AC91" s="69"/>
      <c r="AD91" s="69"/>
      <c r="AE91" s="69">
        <v>4</v>
      </c>
      <c r="AF91" s="69"/>
      <c r="AG91" s="69"/>
      <c r="AH91" s="69"/>
      <c r="AI91" s="69"/>
      <c r="AJ91" s="69"/>
      <c r="AK91" s="69"/>
      <c r="AL91" s="69"/>
      <c r="AM91" s="69"/>
      <c r="AN91" s="69"/>
      <c r="AO91" s="69">
        <v>5</v>
      </c>
      <c r="AP91" s="69"/>
      <c r="AQ91" s="69"/>
      <c r="AR91" s="69"/>
      <c r="AS91" s="69"/>
      <c r="AT91" s="69"/>
      <c r="AU91" s="69"/>
      <c r="AV91" s="69"/>
      <c r="AW91" s="69">
        <v>6</v>
      </c>
      <c r="AX91" s="69"/>
      <c r="AY91" s="69"/>
      <c r="AZ91" s="69"/>
      <c r="BA91" s="69"/>
      <c r="BB91" s="69"/>
      <c r="BC91" s="69"/>
      <c r="BD91" s="69"/>
      <c r="BE91" s="69">
        <v>7</v>
      </c>
      <c r="BF91" s="69"/>
      <c r="BG91" s="69"/>
      <c r="BH91" s="69"/>
      <c r="BI91" s="69"/>
      <c r="BJ91" s="69"/>
      <c r="BK91" s="69"/>
      <c r="BL91" s="69"/>
      <c r="BT91" s="45"/>
    </row>
    <row r="92" spans="1:72" ht="20.25" customHeight="1" x14ac:dyDescent="0.2">
      <c r="A92" s="66"/>
      <c r="B92" s="67"/>
      <c r="C92" s="67"/>
      <c r="D92" s="67"/>
      <c r="E92" s="67"/>
      <c r="F92" s="68"/>
      <c r="G92" s="182" t="s">
        <v>110</v>
      </c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4"/>
      <c r="AO92" s="66"/>
      <c r="AP92" s="67"/>
      <c r="AQ92" s="67"/>
      <c r="AR92" s="67"/>
      <c r="AS92" s="67"/>
      <c r="AT92" s="67"/>
      <c r="AU92" s="67"/>
      <c r="AV92" s="68"/>
      <c r="AW92" s="66"/>
      <c r="AX92" s="67"/>
      <c r="AY92" s="67"/>
      <c r="AZ92" s="67"/>
      <c r="BA92" s="67"/>
      <c r="BB92" s="67"/>
      <c r="BC92" s="67"/>
      <c r="BD92" s="68"/>
      <c r="BE92" s="66"/>
      <c r="BF92" s="67"/>
      <c r="BG92" s="67"/>
      <c r="BH92" s="67"/>
      <c r="BI92" s="67"/>
      <c r="BJ92" s="67"/>
      <c r="BK92" s="67"/>
      <c r="BL92" s="68"/>
      <c r="BT92" s="45"/>
    </row>
    <row r="93" spans="1:72" ht="19.5" customHeight="1" x14ac:dyDescent="0.2">
      <c r="A93" s="83">
        <v>0</v>
      </c>
      <c r="B93" s="83"/>
      <c r="C93" s="83"/>
      <c r="D93" s="83"/>
      <c r="E93" s="83"/>
      <c r="F93" s="83"/>
      <c r="G93" s="114" t="s">
        <v>51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6"/>
      <c r="Z93" s="90"/>
      <c r="AA93" s="90"/>
      <c r="AB93" s="90"/>
      <c r="AC93" s="90"/>
      <c r="AD93" s="90"/>
      <c r="AE93" s="133"/>
      <c r="AF93" s="133"/>
      <c r="AG93" s="133"/>
      <c r="AH93" s="133"/>
      <c r="AI93" s="133"/>
      <c r="AJ93" s="133"/>
      <c r="AK93" s="133"/>
      <c r="AL93" s="133"/>
      <c r="AM93" s="133"/>
      <c r="AN93" s="114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T93" s="45"/>
    </row>
    <row r="94" spans="1:72" ht="22.5" customHeight="1" x14ac:dyDescent="0.2">
      <c r="A94" s="69">
        <v>0</v>
      </c>
      <c r="B94" s="69"/>
      <c r="C94" s="69"/>
      <c r="D94" s="69"/>
      <c r="E94" s="69"/>
      <c r="F94" s="69"/>
      <c r="G94" s="105" t="s">
        <v>74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70" t="s">
        <v>52</v>
      </c>
      <c r="AA94" s="70"/>
      <c r="AB94" s="70"/>
      <c r="AC94" s="70"/>
      <c r="AD94" s="70"/>
      <c r="AE94" s="59" t="s">
        <v>69</v>
      </c>
      <c r="AF94" s="60"/>
      <c r="AG94" s="60"/>
      <c r="AH94" s="60"/>
      <c r="AI94" s="60"/>
      <c r="AJ94" s="60"/>
      <c r="AK94" s="60"/>
      <c r="AL94" s="60"/>
      <c r="AM94" s="60"/>
      <c r="AN94" s="61"/>
      <c r="AO94" s="56"/>
      <c r="AP94" s="56"/>
      <c r="AQ94" s="56"/>
      <c r="AR94" s="56"/>
      <c r="AS94" s="56"/>
      <c r="AT94" s="56"/>
      <c r="AU94" s="56"/>
      <c r="AV94" s="56"/>
      <c r="AW94" s="56">
        <f>SUM(AW95:BD100)</f>
        <v>69612000</v>
      </c>
      <c r="AX94" s="56"/>
      <c r="AY94" s="56"/>
      <c r="AZ94" s="56"/>
      <c r="BA94" s="56"/>
      <c r="BB94" s="56"/>
      <c r="BC94" s="56"/>
      <c r="BD94" s="56"/>
      <c r="BE94" s="56">
        <f t="shared" ref="BE94:BE100" si="1">AO94+AW94</f>
        <v>69612000</v>
      </c>
      <c r="BF94" s="56"/>
      <c r="BG94" s="56"/>
      <c r="BH94" s="56"/>
      <c r="BI94" s="56"/>
      <c r="BJ94" s="56"/>
      <c r="BK94" s="56"/>
      <c r="BL94" s="56"/>
      <c r="BT94" s="45"/>
    </row>
    <row r="95" spans="1:72" ht="33" customHeight="1" x14ac:dyDescent="0.2">
      <c r="A95" s="69">
        <v>0</v>
      </c>
      <c r="B95" s="69"/>
      <c r="C95" s="69"/>
      <c r="D95" s="69"/>
      <c r="E95" s="69"/>
      <c r="F95" s="69"/>
      <c r="G95" s="105" t="s">
        <v>126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70" t="s">
        <v>52</v>
      </c>
      <c r="AA95" s="70"/>
      <c r="AB95" s="70"/>
      <c r="AC95" s="70"/>
      <c r="AD95" s="70"/>
      <c r="AE95" s="59" t="s">
        <v>70</v>
      </c>
      <c r="AF95" s="87"/>
      <c r="AG95" s="87"/>
      <c r="AH95" s="87"/>
      <c r="AI95" s="87"/>
      <c r="AJ95" s="87"/>
      <c r="AK95" s="87"/>
      <c r="AL95" s="87"/>
      <c r="AM95" s="87"/>
      <c r="AN95" s="88"/>
      <c r="AO95" s="56"/>
      <c r="AP95" s="56"/>
      <c r="AQ95" s="56"/>
      <c r="AR95" s="56"/>
      <c r="AS95" s="56"/>
      <c r="AT95" s="56"/>
      <c r="AU95" s="56"/>
      <c r="AV95" s="56"/>
      <c r="AW95" s="56">
        <f>20000000-200000+2588300-42600</f>
        <v>22345700</v>
      </c>
      <c r="AX95" s="56"/>
      <c r="AY95" s="56"/>
      <c r="AZ95" s="56"/>
      <c r="BA95" s="56"/>
      <c r="BB95" s="56"/>
      <c r="BC95" s="56"/>
      <c r="BD95" s="56"/>
      <c r="BE95" s="56">
        <f t="shared" si="1"/>
        <v>22345700</v>
      </c>
      <c r="BF95" s="56"/>
      <c r="BG95" s="56"/>
      <c r="BH95" s="56"/>
      <c r="BI95" s="56"/>
      <c r="BJ95" s="56"/>
      <c r="BK95" s="56"/>
      <c r="BL95" s="56"/>
      <c r="BS95" s="47"/>
      <c r="BT95" s="45"/>
    </row>
    <row r="96" spans="1:72" ht="49.5" customHeight="1" x14ac:dyDescent="0.2">
      <c r="A96" s="69"/>
      <c r="B96" s="69"/>
      <c r="C96" s="69"/>
      <c r="D96" s="69"/>
      <c r="E96" s="69"/>
      <c r="F96" s="69"/>
      <c r="G96" s="105" t="s">
        <v>80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70" t="s">
        <v>52</v>
      </c>
      <c r="AA96" s="70"/>
      <c r="AB96" s="70"/>
      <c r="AC96" s="70"/>
      <c r="AD96" s="70"/>
      <c r="AE96" s="59" t="s">
        <v>70</v>
      </c>
      <c r="AF96" s="87"/>
      <c r="AG96" s="87"/>
      <c r="AH96" s="87"/>
      <c r="AI96" s="87"/>
      <c r="AJ96" s="87"/>
      <c r="AK96" s="87"/>
      <c r="AL96" s="87"/>
      <c r="AM96" s="87"/>
      <c r="AN96" s="88"/>
      <c r="AO96" s="56"/>
      <c r="AP96" s="56"/>
      <c r="AQ96" s="56"/>
      <c r="AR96" s="56"/>
      <c r="AS96" s="56"/>
      <c r="AT96" s="56"/>
      <c r="AU96" s="56"/>
      <c r="AV96" s="56"/>
      <c r="AW96" s="56">
        <f>18500000-1000000</f>
        <v>17500000</v>
      </c>
      <c r="AX96" s="56"/>
      <c r="AY96" s="56"/>
      <c r="AZ96" s="56"/>
      <c r="BA96" s="56"/>
      <c r="BB96" s="56"/>
      <c r="BC96" s="56"/>
      <c r="BD96" s="56"/>
      <c r="BE96" s="56">
        <f t="shared" si="1"/>
        <v>17500000</v>
      </c>
      <c r="BF96" s="56"/>
      <c r="BG96" s="56"/>
      <c r="BH96" s="56"/>
      <c r="BI96" s="56"/>
      <c r="BJ96" s="56"/>
      <c r="BK96" s="56"/>
      <c r="BL96" s="56"/>
      <c r="BS96" s="47"/>
      <c r="BT96" s="45"/>
    </row>
    <row r="97" spans="1:72" ht="54.75" customHeight="1" x14ac:dyDescent="0.2">
      <c r="A97" s="66"/>
      <c r="B97" s="67"/>
      <c r="C97" s="67"/>
      <c r="D97" s="67"/>
      <c r="E97" s="67"/>
      <c r="F97" s="68"/>
      <c r="G97" s="105" t="s">
        <v>127</v>
      </c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7"/>
      <c r="Z97" s="59" t="s">
        <v>52</v>
      </c>
      <c r="AA97" s="87"/>
      <c r="AB97" s="87"/>
      <c r="AC97" s="87"/>
      <c r="AD97" s="88"/>
      <c r="AE97" s="59" t="s">
        <v>70</v>
      </c>
      <c r="AF97" s="87"/>
      <c r="AG97" s="87"/>
      <c r="AH97" s="87"/>
      <c r="AI97" s="87"/>
      <c r="AJ97" s="87"/>
      <c r="AK97" s="87"/>
      <c r="AL97" s="87"/>
      <c r="AM97" s="87"/>
      <c r="AN97" s="88"/>
      <c r="AO97" s="71"/>
      <c r="AP97" s="72"/>
      <c r="AQ97" s="72"/>
      <c r="AR97" s="72"/>
      <c r="AS97" s="72"/>
      <c r="AT97" s="72"/>
      <c r="AU97" s="72"/>
      <c r="AV97" s="73"/>
      <c r="AW97" s="71">
        <f>100000+50000+50000</f>
        <v>200000</v>
      </c>
      <c r="AX97" s="72"/>
      <c r="AY97" s="72"/>
      <c r="AZ97" s="72"/>
      <c r="BA97" s="72"/>
      <c r="BB97" s="72"/>
      <c r="BC97" s="72"/>
      <c r="BD97" s="73"/>
      <c r="BE97" s="71">
        <f t="shared" si="1"/>
        <v>200000</v>
      </c>
      <c r="BF97" s="72"/>
      <c r="BG97" s="72"/>
      <c r="BH97" s="72"/>
      <c r="BI97" s="72"/>
      <c r="BJ97" s="72"/>
      <c r="BK97" s="72"/>
      <c r="BL97" s="73"/>
      <c r="BS97" s="47"/>
      <c r="BT97" s="45"/>
    </row>
    <row r="98" spans="1:72" ht="36" customHeight="1" x14ac:dyDescent="0.2">
      <c r="A98" s="69"/>
      <c r="B98" s="69"/>
      <c r="C98" s="69"/>
      <c r="D98" s="69"/>
      <c r="E98" s="69"/>
      <c r="F98" s="69"/>
      <c r="G98" s="62" t="s">
        <v>101</v>
      </c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4"/>
      <c r="Z98" s="70" t="s">
        <v>52</v>
      </c>
      <c r="AA98" s="70"/>
      <c r="AB98" s="70"/>
      <c r="AC98" s="70"/>
      <c r="AD98" s="70"/>
      <c r="AE98" s="59" t="s">
        <v>69</v>
      </c>
      <c r="AF98" s="60"/>
      <c r="AG98" s="60"/>
      <c r="AH98" s="60"/>
      <c r="AI98" s="60"/>
      <c r="AJ98" s="60"/>
      <c r="AK98" s="60"/>
      <c r="AL98" s="60"/>
      <c r="AM98" s="60"/>
      <c r="AN98" s="61"/>
      <c r="AO98" s="71"/>
      <c r="AP98" s="72"/>
      <c r="AQ98" s="72"/>
      <c r="AR98" s="72"/>
      <c r="AS98" s="72"/>
      <c r="AT98" s="72"/>
      <c r="AU98" s="72"/>
      <c r="AV98" s="73"/>
      <c r="AW98" s="96">
        <f>278164+225736+1000000</f>
        <v>1503900</v>
      </c>
      <c r="AX98" s="97"/>
      <c r="AY98" s="97"/>
      <c r="AZ98" s="97"/>
      <c r="BA98" s="97"/>
      <c r="BB98" s="97"/>
      <c r="BC98" s="97"/>
      <c r="BD98" s="98"/>
      <c r="BE98" s="56">
        <f t="shared" si="1"/>
        <v>1503900</v>
      </c>
      <c r="BF98" s="56"/>
      <c r="BG98" s="56"/>
      <c r="BH98" s="56"/>
      <c r="BI98" s="56"/>
      <c r="BJ98" s="56"/>
      <c r="BK98" s="56"/>
      <c r="BL98" s="56"/>
      <c r="BS98" s="47"/>
      <c r="BT98" s="45"/>
    </row>
    <row r="99" spans="1:72" ht="36" customHeight="1" x14ac:dyDescent="0.2">
      <c r="A99" s="69"/>
      <c r="B99" s="69"/>
      <c r="C99" s="69"/>
      <c r="D99" s="69"/>
      <c r="E99" s="69"/>
      <c r="F99" s="69"/>
      <c r="G99" s="62" t="s">
        <v>89</v>
      </c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4"/>
      <c r="Z99" s="70" t="s">
        <v>52</v>
      </c>
      <c r="AA99" s="70"/>
      <c r="AB99" s="70"/>
      <c r="AC99" s="70"/>
      <c r="AD99" s="70"/>
      <c r="AE99" s="59" t="s">
        <v>69</v>
      </c>
      <c r="AF99" s="60"/>
      <c r="AG99" s="60"/>
      <c r="AH99" s="60"/>
      <c r="AI99" s="60"/>
      <c r="AJ99" s="60"/>
      <c r="AK99" s="60"/>
      <c r="AL99" s="60"/>
      <c r="AM99" s="60"/>
      <c r="AN99" s="61"/>
      <c r="AO99" s="71"/>
      <c r="AP99" s="72"/>
      <c r="AQ99" s="72"/>
      <c r="AR99" s="72"/>
      <c r="AS99" s="72"/>
      <c r="AT99" s="72"/>
      <c r="AU99" s="72"/>
      <c r="AV99" s="73"/>
      <c r="AW99" s="99">
        <f>309800+42600</f>
        <v>352400</v>
      </c>
      <c r="AX99" s="100"/>
      <c r="AY99" s="100"/>
      <c r="AZ99" s="100"/>
      <c r="BA99" s="100"/>
      <c r="BB99" s="100"/>
      <c r="BC99" s="100"/>
      <c r="BD99" s="101"/>
      <c r="BE99" s="56">
        <f t="shared" si="1"/>
        <v>352400</v>
      </c>
      <c r="BF99" s="56"/>
      <c r="BG99" s="56"/>
      <c r="BH99" s="56"/>
      <c r="BI99" s="56"/>
      <c r="BJ99" s="56"/>
      <c r="BK99" s="56"/>
      <c r="BL99" s="56"/>
      <c r="BS99" s="47"/>
      <c r="BT99" s="45"/>
    </row>
    <row r="100" spans="1:72" ht="50.25" customHeight="1" x14ac:dyDescent="0.2">
      <c r="A100" s="69"/>
      <c r="B100" s="69"/>
      <c r="C100" s="69"/>
      <c r="D100" s="69"/>
      <c r="E100" s="69"/>
      <c r="F100" s="69"/>
      <c r="G100" s="62" t="s">
        <v>90</v>
      </c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4"/>
      <c r="Z100" s="70" t="s">
        <v>52</v>
      </c>
      <c r="AA100" s="70"/>
      <c r="AB100" s="70"/>
      <c r="AC100" s="70"/>
      <c r="AD100" s="70"/>
      <c r="AE100" s="59" t="s">
        <v>69</v>
      </c>
      <c r="AF100" s="60"/>
      <c r="AG100" s="60"/>
      <c r="AH100" s="60"/>
      <c r="AI100" s="60"/>
      <c r="AJ100" s="60"/>
      <c r="AK100" s="60"/>
      <c r="AL100" s="60"/>
      <c r="AM100" s="60"/>
      <c r="AN100" s="61"/>
      <c r="AO100" s="71"/>
      <c r="AP100" s="72"/>
      <c r="AQ100" s="72"/>
      <c r="AR100" s="72"/>
      <c r="AS100" s="72"/>
      <c r="AT100" s="72"/>
      <c r="AU100" s="72"/>
      <c r="AV100" s="73"/>
      <c r="AW100" s="99">
        <f>27710000</f>
        <v>27710000</v>
      </c>
      <c r="AX100" s="100"/>
      <c r="AY100" s="100"/>
      <c r="AZ100" s="100"/>
      <c r="BA100" s="100"/>
      <c r="BB100" s="100"/>
      <c r="BC100" s="100"/>
      <c r="BD100" s="101"/>
      <c r="BE100" s="56">
        <f t="shared" si="1"/>
        <v>27710000</v>
      </c>
      <c r="BF100" s="56"/>
      <c r="BG100" s="56"/>
      <c r="BH100" s="56"/>
      <c r="BI100" s="56"/>
      <c r="BJ100" s="56"/>
      <c r="BK100" s="56"/>
      <c r="BL100" s="56"/>
      <c r="BS100" s="47"/>
      <c r="BT100" s="45"/>
    </row>
    <row r="101" spans="1:72" ht="17.25" customHeight="1" x14ac:dyDescent="0.2">
      <c r="A101" s="83">
        <v>0</v>
      </c>
      <c r="B101" s="83"/>
      <c r="C101" s="83"/>
      <c r="D101" s="83"/>
      <c r="E101" s="83"/>
      <c r="F101" s="83"/>
      <c r="G101" s="102" t="s">
        <v>53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90"/>
      <c r="AA101" s="90"/>
      <c r="AB101" s="90"/>
      <c r="AC101" s="90"/>
      <c r="AD101" s="90"/>
      <c r="AE101" s="108"/>
      <c r="AF101" s="109"/>
      <c r="AG101" s="109"/>
      <c r="AH101" s="109"/>
      <c r="AI101" s="109"/>
      <c r="AJ101" s="109"/>
      <c r="AK101" s="109"/>
      <c r="AL101" s="109"/>
      <c r="AM101" s="109"/>
      <c r="AN101" s="110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S101" s="45"/>
      <c r="BT101" s="45"/>
    </row>
    <row r="102" spans="1:72" ht="39" customHeight="1" x14ac:dyDescent="0.2">
      <c r="A102" s="69">
        <v>0</v>
      </c>
      <c r="B102" s="69"/>
      <c r="C102" s="69"/>
      <c r="D102" s="69"/>
      <c r="E102" s="69"/>
      <c r="F102" s="69"/>
      <c r="G102" s="105" t="s">
        <v>128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2"/>
      <c r="Z102" s="70" t="s">
        <v>54</v>
      </c>
      <c r="AA102" s="70"/>
      <c r="AB102" s="70"/>
      <c r="AC102" s="70"/>
      <c r="AD102" s="70"/>
      <c r="AE102" s="59" t="s">
        <v>70</v>
      </c>
      <c r="AF102" s="60"/>
      <c r="AG102" s="60"/>
      <c r="AH102" s="60"/>
      <c r="AI102" s="60"/>
      <c r="AJ102" s="60"/>
      <c r="AK102" s="60"/>
      <c r="AL102" s="60"/>
      <c r="AM102" s="60"/>
      <c r="AN102" s="61"/>
      <c r="AO102" s="56"/>
      <c r="AP102" s="56"/>
      <c r="AQ102" s="56"/>
      <c r="AR102" s="56"/>
      <c r="AS102" s="56"/>
      <c r="AT102" s="56"/>
      <c r="AU102" s="56"/>
      <c r="AV102" s="56"/>
      <c r="AW102" s="91">
        <f>8.89+1.044</f>
        <v>9.9340000000000011</v>
      </c>
      <c r="AX102" s="91"/>
      <c r="AY102" s="91"/>
      <c r="AZ102" s="91"/>
      <c r="BA102" s="91"/>
      <c r="BB102" s="91"/>
      <c r="BC102" s="91"/>
      <c r="BD102" s="91"/>
      <c r="BE102" s="126">
        <f t="shared" ref="BE102:BE107" si="2">AO102+AW102</f>
        <v>9.9340000000000011</v>
      </c>
      <c r="BF102" s="126"/>
      <c r="BG102" s="126"/>
      <c r="BH102" s="126"/>
      <c r="BI102" s="126"/>
      <c r="BJ102" s="126"/>
      <c r="BK102" s="126"/>
      <c r="BL102" s="126"/>
      <c r="BT102" s="45"/>
    </row>
    <row r="103" spans="1:72" ht="38.25" customHeight="1" x14ac:dyDescent="0.2">
      <c r="A103" s="69"/>
      <c r="B103" s="69"/>
      <c r="C103" s="69"/>
      <c r="D103" s="69"/>
      <c r="E103" s="69"/>
      <c r="F103" s="69"/>
      <c r="G103" s="105" t="s">
        <v>79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2"/>
      <c r="Z103" s="70" t="s">
        <v>55</v>
      </c>
      <c r="AA103" s="70"/>
      <c r="AB103" s="70"/>
      <c r="AC103" s="70"/>
      <c r="AD103" s="70"/>
      <c r="AE103" s="59" t="s">
        <v>70</v>
      </c>
      <c r="AF103" s="60"/>
      <c r="AG103" s="60"/>
      <c r="AH103" s="60"/>
      <c r="AI103" s="60"/>
      <c r="AJ103" s="60"/>
      <c r="AK103" s="60"/>
      <c r="AL103" s="60"/>
      <c r="AM103" s="60"/>
      <c r="AN103" s="61"/>
      <c r="AO103" s="56"/>
      <c r="AP103" s="56"/>
      <c r="AQ103" s="56"/>
      <c r="AR103" s="56"/>
      <c r="AS103" s="56"/>
      <c r="AT103" s="56"/>
      <c r="AU103" s="56"/>
      <c r="AV103" s="56"/>
      <c r="AW103" s="120">
        <v>1</v>
      </c>
      <c r="AX103" s="120"/>
      <c r="AY103" s="120"/>
      <c r="AZ103" s="120"/>
      <c r="BA103" s="120"/>
      <c r="BB103" s="120"/>
      <c r="BC103" s="120"/>
      <c r="BD103" s="120"/>
      <c r="BE103" s="95">
        <f t="shared" si="2"/>
        <v>1</v>
      </c>
      <c r="BF103" s="95"/>
      <c r="BG103" s="95"/>
      <c r="BH103" s="95"/>
      <c r="BI103" s="95"/>
      <c r="BJ103" s="95"/>
      <c r="BK103" s="95"/>
      <c r="BL103" s="95"/>
      <c r="BS103" s="45"/>
      <c r="BT103" s="45"/>
    </row>
    <row r="104" spans="1:72" ht="36.75" customHeight="1" x14ac:dyDescent="0.2">
      <c r="A104" s="66"/>
      <c r="B104" s="67"/>
      <c r="C104" s="67"/>
      <c r="D104" s="67"/>
      <c r="E104" s="67"/>
      <c r="F104" s="68"/>
      <c r="G104" s="84" t="s">
        <v>86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6"/>
      <c r="Z104" s="59" t="s">
        <v>55</v>
      </c>
      <c r="AA104" s="87"/>
      <c r="AB104" s="87"/>
      <c r="AC104" s="87"/>
      <c r="AD104" s="88"/>
      <c r="AE104" s="59" t="s">
        <v>70</v>
      </c>
      <c r="AF104" s="87"/>
      <c r="AG104" s="87"/>
      <c r="AH104" s="87"/>
      <c r="AI104" s="87"/>
      <c r="AJ104" s="87"/>
      <c r="AK104" s="87"/>
      <c r="AL104" s="87"/>
      <c r="AM104" s="87"/>
      <c r="AN104" s="88"/>
      <c r="AO104" s="71"/>
      <c r="AP104" s="72"/>
      <c r="AQ104" s="72"/>
      <c r="AR104" s="72"/>
      <c r="AS104" s="72"/>
      <c r="AT104" s="72"/>
      <c r="AU104" s="72"/>
      <c r="AV104" s="73"/>
      <c r="AW104" s="117">
        <v>3</v>
      </c>
      <c r="AX104" s="118"/>
      <c r="AY104" s="118"/>
      <c r="AZ104" s="118"/>
      <c r="BA104" s="118"/>
      <c r="BB104" s="118"/>
      <c r="BC104" s="118"/>
      <c r="BD104" s="119"/>
      <c r="BE104" s="92">
        <f t="shared" si="2"/>
        <v>3</v>
      </c>
      <c r="BF104" s="93"/>
      <c r="BG104" s="93"/>
      <c r="BH104" s="93"/>
      <c r="BI104" s="93"/>
      <c r="BJ104" s="93"/>
      <c r="BK104" s="93"/>
      <c r="BL104" s="94"/>
      <c r="BS104" s="45"/>
      <c r="BT104" s="45"/>
    </row>
    <row r="105" spans="1:72" ht="48.75" customHeight="1" x14ac:dyDescent="0.2">
      <c r="A105" s="66"/>
      <c r="B105" s="67"/>
      <c r="C105" s="67"/>
      <c r="D105" s="67"/>
      <c r="E105" s="67"/>
      <c r="F105" s="68"/>
      <c r="G105" s="62" t="s">
        <v>102</v>
      </c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4"/>
      <c r="Z105" s="59" t="s">
        <v>55</v>
      </c>
      <c r="AA105" s="87"/>
      <c r="AB105" s="87"/>
      <c r="AC105" s="87"/>
      <c r="AD105" s="88"/>
      <c r="AE105" s="59" t="s">
        <v>70</v>
      </c>
      <c r="AF105" s="87"/>
      <c r="AG105" s="87"/>
      <c r="AH105" s="87"/>
      <c r="AI105" s="87"/>
      <c r="AJ105" s="87"/>
      <c r="AK105" s="87"/>
      <c r="AL105" s="87"/>
      <c r="AM105" s="87"/>
      <c r="AN105" s="88"/>
      <c r="AO105" s="71"/>
      <c r="AP105" s="72"/>
      <c r="AQ105" s="72"/>
      <c r="AR105" s="72"/>
      <c r="AS105" s="72"/>
      <c r="AT105" s="72"/>
      <c r="AU105" s="72"/>
      <c r="AV105" s="73"/>
      <c r="AW105" s="95">
        <f>1+2</f>
        <v>3</v>
      </c>
      <c r="AX105" s="95"/>
      <c r="AY105" s="95"/>
      <c r="AZ105" s="95"/>
      <c r="BA105" s="95"/>
      <c r="BB105" s="95"/>
      <c r="BC105" s="95"/>
      <c r="BD105" s="95"/>
      <c r="BE105" s="95">
        <f t="shared" si="2"/>
        <v>3</v>
      </c>
      <c r="BF105" s="95"/>
      <c r="BG105" s="95"/>
      <c r="BH105" s="95"/>
      <c r="BI105" s="95"/>
      <c r="BJ105" s="95"/>
      <c r="BK105" s="95"/>
      <c r="BL105" s="95"/>
      <c r="BS105" s="45"/>
      <c r="BT105" s="45"/>
    </row>
    <row r="106" spans="1:72" ht="36.75" customHeight="1" x14ac:dyDescent="0.2">
      <c r="A106" s="66"/>
      <c r="B106" s="67"/>
      <c r="C106" s="67"/>
      <c r="D106" s="67"/>
      <c r="E106" s="67"/>
      <c r="F106" s="68"/>
      <c r="G106" s="62" t="s">
        <v>92</v>
      </c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4"/>
      <c r="Z106" s="59" t="s">
        <v>55</v>
      </c>
      <c r="AA106" s="87"/>
      <c r="AB106" s="87"/>
      <c r="AC106" s="87"/>
      <c r="AD106" s="88"/>
      <c r="AE106" s="59" t="s">
        <v>70</v>
      </c>
      <c r="AF106" s="87"/>
      <c r="AG106" s="87"/>
      <c r="AH106" s="87"/>
      <c r="AI106" s="87"/>
      <c r="AJ106" s="87"/>
      <c r="AK106" s="87"/>
      <c r="AL106" s="87"/>
      <c r="AM106" s="87"/>
      <c r="AN106" s="88"/>
      <c r="AO106" s="71"/>
      <c r="AP106" s="72"/>
      <c r="AQ106" s="72"/>
      <c r="AR106" s="72"/>
      <c r="AS106" s="72"/>
      <c r="AT106" s="72"/>
      <c r="AU106" s="72"/>
      <c r="AV106" s="73"/>
      <c r="AW106" s="95">
        <v>1</v>
      </c>
      <c r="AX106" s="95"/>
      <c r="AY106" s="95"/>
      <c r="AZ106" s="95"/>
      <c r="BA106" s="95"/>
      <c r="BB106" s="95"/>
      <c r="BC106" s="95"/>
      <c r="BD106" s="95"/>
      <c r="BE106" s="95">
        <f t="shared" si="2"/>
        <v>1</v>
      </c>
      <c r="BF106" s="95"/>
      <c r="BG106" s="95"/>
      <c r="BH106" s="95"/>
      <c r="BI106" s="95"/>
      <c r="BJ106" s="95"/>
      <c r="BK106" s="95"/>
      <c r="BL106" s="95"/>
      <c r="BS106" s="45"/>
      <c r="BT106" s="45"/>
    </row>
    <row r="107" spans="1:72" ht="53.25" customHeight="1" x14ac:dyDescent="0.2">
      <c r="A107" s="66"/>
      <c r="B107" s="67"/>
      <c r="C107" s="67"/>
      <c r="D107" s="67"/>
      <c r="E107" s="67"/>
      <c r="F107" s="68"/>
      <c r="G107" s="62" t="s">
        <v>91</v>
      </c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4"/>
      <c r="Z107" s="59" t="s">
        <v>55</v>
      </c>
      <c r="AA107" s="87"/>
      <c r="AB107" s="87"/>
      <c r="AC107" s="87"/>
      <c r="AD107" s="88"/>
      <c r="AE107" s="59" t="s">
        <v>70</v>
      </c>
      <c r="AF107" s="87"/>
      <c r="AG107" s="87"/>
      <c r="AH107" s="87"/>
      <c r="AI107" s="87"/>
      <c r="AJ107" s="87"/>
      <c r="AK107" s="87"/>
      <c r="AL107" s="87"/>
      <c r="AM107" s="87"/>
      <c r="AN107" s="88"/>
      <c r="AO107" s="71"/>
      <c r="AP107" s="72"/>
      <c r="AQ107" s="72"/>
      <c r="AR107" s="72"/>
      <c r="AS107" s="72"/>
      <c r="AT107" s="72"/>
      <c r="AU107" s="72"/>
      <c r="AV107" s="73"/>
      <c r="AW107" s="95">
        <v>1</v>
      </c>
      <c r="AX107" s="95"/>
      <c r="AY107" s="95"/>
      <c r="AZ107" s="95"/>
      <c r="BA107" s="95"/>
      <c r="BB107" s="95"/>
      <c r="BC107" s="95"/>
      <c r="BD107" s="95"/>
      <c r="BE107" s="95">
        <f t="shared" si="2"/>
        <v>1</v>
      </c>
      <c r="BF107" s="95"/>
      <c r="BG107" s="95"/>
      <c r="BH107" s="95"/>
      <c r="BI107" s="95"/>
      <c r="BJ107" s="95"/>
      <c r="BK107" s="95"/>
      <c r="BL107" s="95"/>
      <c r="BS107" s="45"/>
      <c r="BT107" s="45"/>
    </row>
    <row r="108" spans="1:72" ht="17.25" customHeight="1" x14ac:dyDescent="0.2">
      <c r="A108" s="83">
        <v>0</v>
      </c>
      <c r="B108" s="83"/>
      <c r="C108" s="83"/>
      <c r="D108" s="83"/>
      <c r="E108" s="83"/>
      <c r="F108" s="83"/>
      <c r="G108" s="102" t="s">
        <v>56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90"/>
      <c r="AA108" s="90"/>
      <c r="AB108" s="90"/>
      <c r="AC108" s="90"/>
      <c r="AD108" s="90"/>
      <c r="AE108" s="108"/>
      <c r="AF108" s="109"/>
      <c r="AG108" s="109"/>
      <c r="AH108" s="109"/>
      <c r="AI108" s="109"/>
      <c r="AJ108" s="109"/>
      <c r="AK108" s="109"/>
      <c r="AL108" s="109"/>
      <c r="AM108" s="109"/>
      <c r="AN108" s="110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S108" s="45"/>
      <c r="BT108" s="45"/>
    </row>
    <row r="109" spans="1:72" ht="35.25" customHeight="1" x14ac:dyDescent="0.2">
      <c r="A109" s="69">
        <v>0</v>
      </c>
      <c r="B109" s="69"/>
      <c r="C109" s="69"/>
      <c r="D109" s="69"/>
      <c r="E109" s="69"/>
      <c r="F109" s="69"/>
      <c r="G109" s="105" t="s">
        <v>129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2"/>
      <c r="Z109" s="70" t="s">
        <v>52</v>
      </c>
      <c r="AA109" s="70"/>
      <c r="AB109" s="70"/>
      <c r="AC109" s="70"/>
      <c r="AD109" s="70"/>
      <c r="AE109" s="59" t="s">
        <v>71</v>
      </c>
      <c r="AF109" s="60"/>
      <c r="AG109" s="60"/>
      <c r="AH109" s="60"/>
      <c r="AI109" s="60"/>
      <c r="AJ109" s="60"/>
      <c r="AK109" s="60"/>
      <c r="AL109" s="60"/>
      <c r="AM109" s="60"/>
      <c r="AN109" s="61"/>
      <c r="AO109" s="56"/>
      <c r="AP109" s="56"/>
      <c r="AQ109" s="56"/>
      <c r="AR109" s="56"/>
      <c r="AS109" s="56"/>
      <c r="AT109" s="56"/>
      <c r="AU109" s="56"/>
      <c r="AV109" s="56"/>
      <c r="AW109" s="142">
        <f>AW95/AW102/1000</f>
        <v>2249.4161465673442</v>
      </c>
      <c r="AX109" s="142"/>
      <c r="AY109" s="142"/>
      <c r="AZ109" s="142"/>
      <c r="BA109" s="142"/>
      <c r="BB109" s="142"/>
      <c r="BC109" s="142"/>
      <c r="BD109" s="142"/>
      <c r="BE109" s="56">
        <f t="shared" ref="BE109:BE114" si="3">AO109+AW109</f>
        <v>2249.4161465673442</v>
      </c>
      <c r="BF109" s="56"/>
      <c r="BG109" s="56"/>
      <c r="BH109" s="56"/>
      <c r="BI109" s="56"/>
      <c r="BJ109" s="56"/>
      <c r="BK109" s="56"/>
      <c r="BL109" s="56"/>
      <c r="BS109" s="45">
        <f>AW95/1500</f>
        <v>14897.133333333333</v>
      </c>
      <c r="BT109" s="45"/>
    </row>
    <row r="110" spans="1:72" ht="35.25" customHeight="1" x14ac:dyDescent="0.2">
      <c r="A110" s="69"/>
      <c r="B110" s="69"/>
      <c r="C110" s="69"/>
      <c r="D110" s="69"/>
      <c r="E110" s="69"/>
      <c r="F110" s="69"/>
      <c r="G110" s="105" t="s">
        <v>88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2"/>
      <c r="Z110" s="70" t="s">
        <v>52</v>
      </c>
      <c r="AA110" s="70"/>
      <c r="AB110" s="70"/>
      <c r="AC110" s="70"/>
      <c r="AD110" s="70"/>
      <c r="AE110" s="59" t="s">
        <v>71</v>
      </c>
      <c r="AF110" s="60"/>
      <c r="AG110" s="60"/>
      <c r="AH110" s="60"/>
      <c r="AI110" s="60"/>
      <c r="AJ110" s="60"/>
      <c r="AK110" s="60"/>
      <c r="AL110" s="60"/>
      <c r="AM110" s="60"/>
      <c r="AN110" s="61"/>
      <c r="AO110" s="56"/>
      <c r="AP110" s="56"/>
      <c r="AQ110" s="56"/>
      <c r="AR110" s="56"/>
      <c r="AS110" s="56"/>
      <c r="AT110" s="56"/>
      <c r="AU110" s="56"/>
      <c r="AV110" s="56"/>
      <c r="AW110" s="56">
        <f>AW96/AW103</f>
        <v>17500000</v>
      </c>
      <c r="AX110" s="56"/>
      <c r="AY110" s="56"/>
      <c r="AZ110" s="56"/>
      <c r="BA110" s="56"/>
      <c r="BB110" s="56"/>
      <c r="BC110" s="56"/>
      <c r="BD110" s="56"/>
      <c r="BE110" s="56">
        <f t="shared" si="3"/>
        <v>17500000</v>
      </c>
      <c r="BF110" s="56"/>
      <c r="BG110" s="56"/>
      <c r="BH110" s="56"/>
      <c r="BI110" s="56"/>
      <c r="BJ110" s="56"/>
      <c r="BK110" s="56"/>
      <c r="BL110" s="56"/>
      <c r="BS110" s="45"/>
      <c r="BT110" s="45"/>
    </row>
    <row r="111" spans="1:72" ht="35.25" customHeight="1" x14ac:dyDescent="0.2">
      <c r="A111" s="66"/>
      <c r="B111" s="67"/>
      <c r="C111" s="67"/>
      <c r="D111" s="67"/>
      <c r="E111" s="67"/>
      <c r="F111" s="68"/>
      <c r="G111" s="105" t="s">
        <v>87</v>
      </c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7"/>
      <c r="Z111" s="59" t="s">
        <v>52</v>
      </c>
      <c r="AA111" s="87"/>
      <c r="AB111" s="87"/>
      <c r="AC111" s="87"/>
      <c r="AD111" s="88"/>
      <c r="AE111" s="59" t="s">
        <v>71</v>
      </c>
      <c r="AF111" s="87"/>
      <c r="AG111" s="87"/>
      <c r="AH111" s="87"/>
      <c r="AI111" s="87"/>
      <c r="AJ111" s="87"/>
      <c r="AK111" s="87"/>
      <c r="AL111" s="87"/>
      <c r="AM111" s="87"/>
      <c r="AN111" s="88"/>
      <c r="AO111" s="71"/>
      <c r="AP111" s="72"/>
      <c r="AQ111" s="72"/>
      <c r="AR111" s="72"/>
      <c r="AS111" s="72"/>
      <c r="AT111" s="72"/>
      <c r="AU111" s="72"/>
      <c r="AV111" s="73"/>
      <c r="AW111" s="71">
        <f>AW97/AW104</f>
        <v>66666.666666666672</v>
      </c>
      <c r="AX111" s="72"/>
      <c r="AY111" s="72"/>
      <c r="AZ111" s="72"/>
      <c r="BA111" s="72"/>
      <c r="BB111" s="72"/>
      <c r="BC111" s="72"/>
      <c r="BD111" s="73"/>
      <c r="BE111" s="71">
        <f t="shared" si="3"/>
        <v>66666.666666666672</v>
      </c>
      <c r="BF111" s="72"/>
      <c r="BG111" s="72"/>
      <c r="BH111" s="72"/>
      <c r="BI111" s="72"/>
      <c r="BJ111" s="72"/>
      <c r="BK111" s="72"/>
      <c r="BL111" s="73"/>
      <c r="BS111" s="45"/>
      <c r="BT111" s="45"/>
    </row>
    <row r="112" spans="1:72" ht="35.25" customHeight="1" x14ac:dyDescent="0.2">
      <c r="A112" s="66"/>
      <c r="B112" s="67"/>
      <c r="C112" s="67"/>
      <c r="D112" s="67"/>
      <c r="E112" s="67"/>
      <c r="F112" s="68"/>
      <c r="G112" s="62" t="s">
        <v>103</v>
      </c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4"/>
      <c r="Z112" s="59" t="s">
        <v>52</v>
      </c>
      <c r="AA112" s="87"/>
      <c r="AB112" s="87"/>
      <c r="AC112" s="87"/>
      <c r="AD112" s="88"/>
      <c r="AE112" s="59" t="s">
        <v>71</v>
      </c>
      <c r="AF112" s="87"/>
      <c r="AG112" s="87"/>
      <c r="AH112" s="87"/>
      <c r="AI112" s="87"/>
      <c r="AJ112" s="87"/>
      <c r="AK112" s="87"/>
      <c r="AL112" s="87"/>
      <c r="AM112" s="87"/>
      <c r="AN112" s="88"/>
      <c r="AO112" s="71"/>
      <c r="AP112" s="72"/>
      <c r="AQ112" s="72"/>
      <c r="AR112" s="72"/>
      <c r="AS112" s="72"/>
      <c r="AT112" s="72"/>
      <c r="AU112" s="72"/>
      <c r="AV112" s="73"/>
      <c r="AW112" s="71">
        <f>AW98/AW105</f>
        <v>501300</v>
      </c>
      <c r="AX112" s="72"/>
      <c r="AY112" s="72"/>
      <c r="AZ112" s="72"/>
      <c r="BA112" s="72"/>
      <c r="BB112" s="72"/>
      <c r="BC112" s="72"/>
      <c r="BD112" s="73"/>
      <c r="BE112" s="71">
        <f t="shared" si="3"/>
        <v>501300</v>
      </c>
      <c r="BF112" s="72"/>
      <c r="BG112" s="72"/>
      <c r="BH112" s="72"/>
      <c r="BI112" s="72"/>
      <c r="BJ112" s="72"/>
      <c r="BK112" s="72"/>
      <c r="BL112" s="73"/>
      <c r="BS112" s="45"/>
      <c r="BT112" s="45"/>
    </row>
    <row r="113" spans="1:72" ht="35.25" customHeight="1" x14ac:dyDescent="0.2">
      <c r="A113" s="66"/>
      <c r="B113" s="67"/>
      <c r="C113" s="67"/>
      <c r="D113" s="67"/>
      <c r="E113" s="67"/>
      <c r="F113" s="68"/>
      <c r="G113" s="105" t="s">
        <v>100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2"/>
      <c r="Z113" s="59" t="s">
        <v>52</v>
      </c>
      <c r="AA113" s="87"/>
      <c r="AB113" s="87"/>
      <c r="AC113" s="87"/>
      <c r="AD113" s="88"/>
      <c r="AE113" s="59" t="s">
        <v>71</v>
      </c>
      <c r="AF113" s="87"/>
      <c r="AG113" s="87"/>
      <c r="AH113" s="87"/>
      <c r="AI113" s="87"/>
      <c r="AJ113" s="87"/>
      <c r="AK113" s="87"/>
      <c r="AL113" s="87"/>
      <c r="AM113" s="87"/>
      <c r="AN113" s="88"/>
      <c r="AO113" s="71"/>
      <c r="AP113" s="72"/>
      <c r="AQ113" s="72"/>
      <c r="AR113" s="72"/>
      <c r="AS113" s="72"/>
      <c r="AT113" s="72"/>
      <c r="AU113" s="72"/>
      <c r="AV113" s="73"/>
      <c r="AW113" s="71">
        <f>AW99/AW106</f>
        <v>352400</v>
      </c>
      <c r="AX113" s="72"/>
      <c r="AY113" s="72"/>
      <c r="AZ113" s="72"/>
      <c r="BA113" s="72"/>
      <c r="BB113" s="72"/>
      <c r="BC113" s="72"/>
      <c r="BD113" s="73"/>
      <c r="BE113" s="71">
        <f t="shared" si="3"/>
        <v>352400</v>
      </c>
      <c r="BF113" s="72"/>
      <c r="BG113" s="72"/>
      <c r="BH113" s="72"/>
      <c r="BI113" s="72"/>
      <c r="BJ113" s="72"/>
      <c r="BK113" s="72"/>
      <c r="BL113" s="73"/>
      <c r="BS113" s="45"/>
      <c r="BT113" s="45"/>
    </row>
    <row r="114" spans="1:72" ht="49.5" customHeight="1" x14ac:dyDescent="0.2">
      <c r="A114" s="66"/>
      <c r="B114" s="67"/>
      <c r="C114" s="67"/>
      <c r="D114" s="67"/>
      <c r="E114" s="67"/>
      <c r="F114" s="68"/>
      <c r="G114" s="105" t="s">
        <v>104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2"/>
      <c r="Z114" s="59" t="s">
        <v>52</v>
      </c>
      <c r="AA114" s="87"/>
      <c r="AB114" s="87"/>
      <c r="AC114" s="87"/>
      <c r="AD114" s="88"/>
      <c r="AE114" s="59" t="s">
        <v>71</v>
      </c>
      <c r="AF114" s="87"/>
      <c r="AG114" s="87"/>
      <c r="AH114" s="87"/>
      <c r="AI114" s="87"/>
      <c r="AJ114" s="87"/>
      <c r="AK114" s="87"/>
      <c r="AL114" s="87"/>
      <c r="AM114" s="87"/>
      <c r="AN114" s="88"/>
      <c r="AO114" s="71"/>
      <c r="AP114" s="72"/>
      <c r="AQ114" s="72"/>
      <c r="AR114" s="72"/>
      <c r="AS114" s="72"/>
      <c r="AT114" s="72"/>
      <c r="AU114" s="72"/>
      <c r="AV114" s="73"/>
      <c r="AW114" s="71">
        <f>AW100/AW107</f>
        <v>27710000</v>
      </c>
      <c r="AX114" s="72"/>
      <c r="AY114" s="72"/>
      <c r="AZ114" s="72"/>
      <c r="BA114" s="72"/>
      <c r="BB114" s="72"/>
      <c r="BC114" s="72"/>
      <c r="BD114" s="73"/>
      <c r="BE114" s="71">
        <f t="shared" si="3"/>
        <v>27710000</v>
      </c>
      <c r="BF114" s="72"/>
      <c r="BG114" s="72"/>
      <c r="BH114" s="72"/>
      <c r="BI114" s="72"/>
      <c r="BJ114" s="72"/>
      <c r="BK114" s="72"/>
      <c r="BL114" s="73"/>
      <c r="BS114" s="45"/>
      <c r="BT114" s="45"/>
    </row>
    <row r="115" spans="1:72" ht="21" customHeight="1" x14ac:dyDescent="0.2">
      <c r="A115" s="83">
        <v>0</v>
      </c>
      <c r="B115" s="83"/>
      <c r="C115" s="83"/>
      <c r="D115" s="83"/>
      <c r="E115" s="83"/>
      <c r="F115" s="83"/>
      <c r="G115" s="114" t="s">
        <v>57</v>
      </c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9"/>
      <c r="Z115" s="90"/>
      <c r="AA115" s="90"/>
      <c r="AB115" s="90"/>
      <c r="AC115" s="90"/>
      <c r="AD115" s="90"/>
      <c r="AE115" s="108"/>
      <c r="AF115" s="109"/>
      <c r="AG115" s="109"/>
      <c r="AH115" s="109"/>
      <c r="AI115" s="109"/>
      <c r="AJ115" s="109"/>
      <c r="AK115" s="109"/>
      <c r="AL115" s="109"/>
      <c r="AM115" s="109"/>
      <c r="AN115" s="110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S115" s="45"/>
      <c r="BT115" s="45"/>
    </row>
    <row r="116" spans="1:72" ht="51" customHeight="1" x14ac:dyDescent="0.2">
      <c r="A116" s="69">
        <v>0</v>
      </c>
      <c r="B116" s="69"/>
      <c r="C116" s="69"/>
      <c r="D116" s="69"/>
      <c r="E116" s="69"/>
      <c r="F116" s="69"/>
      <c r="G116" s="123" t="s">
        <v>136</v>
      </c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5"/>
      <c r="Z116" s="70" t="s">
        <v>59</v>
      </c>
      <c r="AA116" s="70"/>
      <c r="AB116" s="70"/>
      <c r="AC116" s="70"/>
      <c r="AD116" s="70"/>
      <c r="AE116" s="59" t="s">
        <v>71</v>
      </c>
      <c r="AF116" s="60"/>
      <c r="AG116" s="60"/>
      <c r="AH116" s="60"/>
      <c r="AI116" s="60"/>
      <c r="AJ116" s="60"/>
      <c r="AK116" s="60"/>
      <c r="AL116" s="60"/>
      <c r="AM116" s="60"/>
      <c r="AN116" s="61"/>
      <c r="AO116" s="56"/>
      <c r="AP116" s="56"/>
      <c r="AQ116" s="56"/>
      <c r="AR116" s="56"/>
      <c r="AS116" s="56"/>
      <c r="AT116" s="56"/>
      <c r="AU116" s="56"/>
      <c r="AV116" s="56"/>
      <c r="AW116" s="144">
        <f>(AW102)/3636.828*100</f>
        <v>0.27315011872983824</v>
      </c>
      <c r="AX116" s="144"/>
      <c r="AY116" s="144"/>
      <c r="AZ116" s="144"/>
      <c r="BA116" s="144"/>
      <c r="BB116" s="144"/>
      <c r="BC116" s="144"/>
      <c r="BD116" s="144"/>
      <c r="BE116" s="113">
        <f>AO116+AW116</f>
        <v>0.27315011872983824</v>
      </c>
      <c r="BF116" s="113"/>
      <c r="BG116" s="113"/>
      <c r="BH116" s="113"/>
      <c r="BI116" s="113"/>
      <c r="BJ116" s="113"/>
      <c r="BK116" s="113"/>
      <c r="BL116" s="113"/>
      <c r="BS116" s="45"/>
      <c r="BT116" s="45"/>
    </row>
    <row r="117" spans="1:72" ht="13.5" customHeight="1" x14ac:dyDescent="0.2">
      <c r="A117" s="30"/>
      <c r="B117" s="30"/>
      <c r="C117" s="30"/>
      <c r="D117" s="30"/>
      <c r="E117" s="30"/>
      <c r="F117" s="30"/>
      <c r="G117" s="48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50"/>
      <c r="AA117" s="50"/>
      <c r="AB117" s="50"/>
      <c r="AC117" s="50"/>
      <c r="AD117" s="50"/>
      <c r="AE117" s="50"/>
      <c r="AF117" s="51"/>
      <c r="AG117" s="51"/>
      <c r="AH117" s="51"/>
      <c r="AI117" s="51"/>
      <c r="AJ117" s="51"/>
      <c r="AK117" s="51"/>
      <c r="AL117" s="51"/>
      <c r="AM117" s="51"/>
      <c r="AN117" s="51"/>
      <c r="AO117" s="36"/>
      <c r="AP117" s="36"/>
      <c r="AQ117" s="36"/>
      <c r="AR117" s="36"/>
      <c r="AS117" s="36"/>
      <c r="AT117" s="36"/>
      <c r="AU117" s="36"/>
      <c r="AV117" s="36"/>
      <c r="AW117" s="52"/>
      <c r="AX117" s="52"/>
      <c r="AY117" s="52"/>
      <c r="AZ117" s="52"/>
      <c r="BA117" s="52"/>
      <c r="BB117" s="52"/>
      <c r="BC117" s="52"/>
      <c r="BD117" s="52"/>
      <c r="BE117" s="36"/>
      <c r="BF117" s="36"/>
      <c r="BG117" s="36"/>
      <c r="BH117" s="36"/>
      <c r="BI117" s="36"/>
      <c r="BJ117" s="36"/>
      <c r="BK117" s="36"/>
      <c r="BL117" s="36"/>
      <c r="BS117" s="45"/>
      <c r="BT117" s="45"/>
    </row>
    <row r="118" spans="1:72" ht="31.5" customHeight="1" x14ac:dyDescent="0.2">
      <c r="A118" s="69" t="s">
        <v>18</v>
      </c>
      <c r="B118" s="69"/>
      <c r="C118" s="69"/>
      <c r="D118" s="69"/>
      <c r="E118" s="69"/>
      <c r="F118" s="69"/>
      <c r="G118" s="66" t="s">
        <v>31</v>
      </c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8"/>
      <c r="Z118" s="69" t="s">
        <v>2</v>
      </c>
      <c r="AA118" s="69"/>
      <c r="AB118" s="69"/>
      <c r="AC118" s="69"/>
      <c r="AD118" s="69"/>
      <c r="AE118" s="69" t="s">
        <v>1</v>
      </c>
      <c r="AF118" s="69"/>
      <c r="AG118" s="69"/>
      <c r="AH118" s="69"/>
      <c r="AI118" s="69"/>
      <c r="AJ118" s="69"/>
      <c r="AK118" s="69"/>
      <c r="AL118" s="69"/>
      <c r="AM118" s="69"/>
      <c r="AN118" s="69"/>
      <c r="AO118" s="66" t="s">
        <v>19</v>
      </c>
      <c r="AP118" s="67"/>
      <c r="AQ118" s="67"/>
      <c r="AR118" s="67"/>
      <c r="AS118" s="67"/>
      <c r="AT118" s="67"/>
      <c r="AU118" s="67"/>
      <c r="AV118" s="68"/>
      <c r="AW118" s="66" t="s">
        <v>20</v>
      </c>
      <c r="AX118" s="67"/>
      <c r="AY118" s="67"/>
      <c r="AZ118" s="67"/>
      <c r="BA118" s="67"/>
      <c r="BB118" s="67"/>
      <c r="BC118" s="67"/>
      <c r="BD118" s="68"/>
      <c r="BE118" s="66" t="s">
        <v>17</v>
      </c>
      <c r="BF118" s="67"/>
      <c r="BG118" s="67"/>
      <c r="BH118" s="67"/>
      <c r="BI118" s="67"/>
      <c r="BJ118" s="67"/>
      <c r="BK118" s="67"/>
      <c r="BL118" s="68"/>
      <c r="BS118" s="45"/>
      <c r="BT118" s="45"/>
    </row>
    <row r="119" spans="1:72" ht="18" customHeight="1" x14ac:dyDescent="0.2">
      <c r="A119" s="69">
        <v>1</v>
      </c>
      <c r="B119" s="69"/>
      <c r="C119" s="69"/>
      <c r="D119" s="69"/>
      <c r="E119" s="69"/>
      <c r="F119" s="69"/>
      <c r="G119" s="66">
        <v>2</v>
      </c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8"/>
      <c r="Z119" s="69">
        <v>3</v>
      </c>
      <c r="AA119" s="69"/>
      <c r="AB119" s="69"/>
      <c r="AC119" s="69"/>
      <c r="AD119" s="69"/>
      <c r="AE119" s="69">
        <v>4</v>
      </c>
      <c r="AF119" s="69"/>
      <c r="AG119" s="69"/>
      <c r="AH119" s="69"/>
      <c r="AI119" s="69"/>
      <c r="AJ119" s="69"/>
      <c r="AK119" s="69"/>
      <c r="AL119" s="69"/>
      <c r="AM119" s="69"/>
      <c r="AN119" s="69"/>
      <c r="AO119" s="69">
        <v>5</v>
      </c>
      <c r="AP119" s="69"/>
      <c r="AQ119" s="69"/>
      <c r="AR119" s="69"/>
      <c r="AS119" s="69"/>
      <c r="AT119" s="69"/>
      <c r="AU119" s="69"/>
      <c r="AV119" s="69"/>
      <c r="AW119" s="69">
        <v>6</v>
      </c>
      <c r="AX119" s="69"/>
      <c r="AY119" s="69"/>
      <c r="AZ119" s="69"/>
      <c r="BA119" s="69"/>
      <c r="BB119" s="69"/>
      <c r="BC119" s="69"/>
      <c r="BD119" s="69"/>
      <c r="BE119" s="69">
        <v>7</v>
      </c>
      <c r="BF119" s="69"/>
      <c r="BG119" s="69"/>
      <c r="BH119" s="69"/>
      <c r="BI119" s="69"/>
      <c r="BJ119" s="69"/>
      <c r="BK119" s="69"/>
      <c r="BL119" s="69"/>
      <c r="BS119" s="45"/>
      <c r="BT119" s="45"/>
    </row>
    <row r="120" spans="1:72" ht="18" customHeight="1" x14ac:dyDescent="0.2">
      <c r="A120" s="66"/>
      <c r="B120" s="67"/>
      <c r="C120" s="67"/>
      <c r="D120" s="67"/>
      <c r="E120" s="67"/>
      <c r="F120" s="68"/>
      <c r="G120" s="123" t="s">
        <v>131</v>
      </c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5"/>
      <c r="AO120" s="66"/>
      <c r="AP120" s="67"/>
      <c r="AQ120" s="67"/>
      <c r="AR120" s="67"/>
      <c r="AS120" s="67"/>
      <c r="AT120" s="67"/>
      <c r="AU120" s="67"/>
      <c r="AV120" s="68"/>
      <c r="AW120" s="66"/>
      <c r="AX120" s="67"/>
      <c r="AY120" s="67"/>
      <c r="AZ120" s="67"/>
      <c r="BA120" s="67"/>
      <c r="BB120" s="67"/>
      <c r="BC120" s="67"/>
      <c r="BD120" s="68"/>
      <c r="BE120" s="66"/>
      <c r="BF120" s="67"/>
      <c r="BG120" s="67"/>
      <c r="BH120" s="67"/>
      <c r="BI120" s="67"/>
      <c r="BJ120" s="67"/>
      <c r="BK120" s="67"/>
      <c r="BL120" s="68"/>
      <c r="BS120" s="45"/>
      <c r="BT120" s="45"/>
    </row>
    <row r="121" spans="1:72" ht="15.75" customHeight="1" x14ac:dyDescent="0.2">
      <c r="A121" s="83">
        <v>0</v>
      </c>
      <c r="B121" s="83"/>
      <c r="C121" s="83"/>
      <c r="D121" s="83"/>
      <c r="E121" s="83"/>
      <c r="F121" s="83"/>
      <c r="G121" s="114" t="s">
        <v>51</v>
      </c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6"/>
      <c r="Z121" s="90"/>
      <c r="AA121" s="90"/>
      <c r="AB121" s="90"/>
      <c r="AC121" s="90"/>
      <c r="AD121" s="90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14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S121" s="45"/>
      <c r="BT121" s="45"/>
    </row>
    <row r="122" spans="1:72" ht="18" customHeight="1" x14ac:dyDescent="0.2">
      <c r="A122" s="69">
        <v>0</v>
      </c>
      <c r="B122" s="69"/>
      <c r="C122" s="69"/>
      <c r="D122" s="69"/>
      <c r="E122" s="69"/>
      <c r="F122" s="69"/>
      <c r="G122" s="105" t="s">
        <v>108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2"/>
      <c r="Z122" s="70" t="s">
        <v>52</v>
      </c>
      <c r="AA122" s="70"/>
      <c r="AB122" s="70"/>
      <c r="AC122" s="70"/>
      <c r="AD122" s="70"/>
      <c r="AE122" s="59" t="s">
        <v>69</v>
      </c>
      <c r="AF122" s="60"/>
      <c r="AG122" s="60"/>
      <c r="AH122" s="60"/>
      <c r="AI122" s="60"/>
      <c r="AJ122" s="60"/>
      <c r="AK122" s="60"/>
      <c r="AL122" s="60"/>
      <c r="AM122" s="60"/>
      <c r="AN122" s="61"/>
      <c r="AO122" s="56"/>
      <c r="AP122" s="56"/>
      <c r="AQ122" s="56"/>
      <c r="AR122" s="56"/>
      <c r="AS122" s="56"/>
      <c r="AT122" s="56"/>
      <c r="AU122" s="56"/>
      <c r="AV122" s="56"/>
      <c r="AW122" s="127">
        <f>SUM(AW123:BD125)</f>
        <v>6357890</v>
      </c>
      <c r="AX122" s="127"/>
      <c r="AY122" s="127"/>
      <c r="AZ122" s="127"/>
      <c r="BA122" s="127"/>
      <c r="BB122" s="127"/>
      <c r="BC122" s="127"/>
      <c r="BD122" s="127"/>
      <c r="BE122" s="56">
        <f>AO122+AW122</f>
        <v>6357890</v>
      </c>
      <c r="BF122" s="56"/>
      <c r="BG122" s="56"/>
      <c r="BH122" s="56"/>
      <c r="BI122" s="56"/>
      <c r="BJ122" s="56"/>
      <c r="BK122" s="56"/>
      <c r="BL122" s="56"/>
      <c r="BS122" s="45"/>
      <c r="BT122" s="45"/>
    </row>
    <row r="123" spans="1:72" ht="49.5" customHeight="1" x14ac:dyDescent="0.2">
      <c r="A123" s="69">
        <v>0</v>
      </c>
      <c r="B123" s="69"/>
      <c r="C123" s="69"/>
      <c r="D123" s="69"/>
      <c r="E123" s="69"/>
      <c r="F123" s="69"/>
      <c r="G123" s="105" t="s">
        <v>94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2"/>
      <c r="Z123" s="70" t="s">
        <v>52</v>
      </c>
      <c r="AA123" s="70"/>
      <c r="AB123" s="70"/>
      <c r="AC123" s="70"/>
      <c r="AD123" s="70"/>
      <c r="AE123" s="59" t="s">
        <v>70</v>
      </c>
      <c r="AF123" s="60"/>
      <c r="AG123" s="60"/>
      <c r="AH123" s="60"/>
      <c r="AI123" s="60"/>
      <c r="AJ123" s="60"/>
      <c r="AK123" s="60"/>
      <c r="AL123" s="60"/>
      <c r="AM123" s="60"/>
      <c r="AN123" s="61"/>
      <c r="AO123" s="56"/>
      <c r="AP123" s="56"/>
      <c r="AQ123" s="56"/>
      <c r="AR123" s="56"/>
      <c r="AS123" s="56"/>
      <c r="AT123" s="56"/>
      <c r="AU123" s="56"/>
      <c r="AV123" s="56"/>
      <c r="AW123" s="127">
        <v>4133605</v>
      </c>
      <c r="AX123" s="127"/>
      <c r="AY123" s="127"/>
      <c r="AZ123" s="127"/>
      <c r="BA123" s="127"/>
      <c r="BB123" s="127"/>
      <c r="BC123" s="127"/>
      <c r="BD123" s="127"/>
      <c r="BE123" s="56">
        <f>AO123+AW123</f>
        <v>4133605</v>
      </c>
      <c r="BF123" s="56"/>
      <c r="BG123" s="56"/>
      <c r="BH123" s="56"/>
      <c r="BI123" s="56"/>
      <c r="BJ123" s="56"/>
      <c r="BK123" s="56"/>
      <c r="BL123" s="56"/>
      <c r="BS123" s="45"/>
      <c r="BT123" s="45"/>
    </row>
    <row r="124" spans="1:72" ht="49.5" customHeight="1" x14ac:dyDescent="0.2">
      <c r="A124" s="69"/>
      <c r="B124" s="69"/>
      <c r="C124" s="69"/>
      <c r="D124" s="69"/>
      <c r="E124" s="69"/>
      <c r="F124" s="69"/>
      <c r="G124" s="105" t="s">
        <v>99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2"/>
      <c r="Z124" s="70" t="s">
        <v>52</v>
      </c>
      <c r="AA124" s="70"/>
      <c r="AB124" s="70"/>
      <c r="AC124" s="70"/>
      <c r="AD124" s="70"/>
      <c r="AE124" s="59" t="s">
        <v>70</v>
      </c>
      <c r="AF124" s="60"/>
      <c r="AG124" s="60"/>
      <c r="AH124" s="60"/>
      <c r="AI124" s="60"/>
      <c r="AJ124" s="60"/>
      <c r="AK124" s="60"/>
      <c r="AL124" s="60"/>
      <c r="AM124" s="60"/>
      <c r="AN124" s="61"/>
      <c r="AO124" s="56"/>
      <c r="AP124" s="56"/>
      <c r="AQ124" s="56"/>
      <c r="AR124" s="56"/>
      <c r="AS124" s="56"/>
      <c r="AT124" s="56"/>
      <c r="AU124" s="56"/>
      <c r="AV124" s="56"/>
      <c r="AW124" s="127">
        <v>1100000</v>
      </c>
      <c r="AX124" s="127"/>
      <c r="AY124" s="127"/>
      <c r="AZ124" s="127"/>
      <c r="BA124" s="127"/>
      <c r="BB124" s="127"/>
      <c r="BC124" s="127"/>
      <c r="BD124" s="127"/>
      <c r="BE124" s="56">
        <f>AO124+AW124</f>
        <v>1100000</v>
      </c>
      <c r="BF124" s="56"/>
      <c r="BG124" s="56"/>
      <c r="BH124" s="56"/>
      <c r="BI124" s="56"/>
      <c r="BJ124" s="56"/>
      <c r="BK124" s="56"/>
      <c r="BL124" s="56"/>
      <c r="BS124" s="45"/>
      <c r="BT124" s="45"/>
    </row>
    <row r="125" spans="1:72" ht="48.75" customHeight="1" x14ac:dyDescent="0.2">
      <c r="A125" s="69">
        <v>0</v>
      </c>
      <c r="B125" s="69"/>
      <c r="C125" s="69"/>
      <c r="D125" s="69"/>
      <c r="E125" s="69"/>
      <c r="F125" s="69"/>
      <c r="G125" s="105" t="s">
        <v>95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2"/>
      <c r="Z125" s="70" t="s">
        <v>52</v>
      </c>
      <c r="AA125" s="70"/>
      <c r="AB125" s="70"/>
      <c r="AC125" s="70"/>
      <c r="AD125" s="70"/>
      <c r="AE125" s="59" t="s">
        <v>70</v>
      </c>
      <c r="AF125" s="60"/>
      <c r="AG125" s="60"/>
      <c r="AH125" s="60"/>
      <c r="AI125" s="60"/>
      <c r="AJ125" s="60"/>
      <c r="AK125" s="60"/>
      <c r="AL125" s="60"/>
      <c r="AM125" s="60"/>
      <c r="AN125" s="61"/>
      <c r="AO125" s="56"/>
      <c r="AP125" s="56"/>
      <c r="AQ125" s="56"/>
      <c r="AR125" s="56"/>
      <c r="AS125" s="56"/>
      <c r="AT125" s="56"/>
      <c r="AU125" s="56"/>
      <c r="AV125" s="56"/>
      <c r="AW125" s="127">
        <v>1124285</v>
      </c>
      <c r="AX125" s="127"/>
      <c r="AY125" s="127"/>
      <c r="AZ125" s="127"/>
      <c r="BA125" s="127"/>
      <c r="BB125" s="127"/>
      <c r="BC125" s="127"/>
      <c r="BD125" s="127"/>
      <c r="BE125" s="56">
        <f>AO125+AW125</f>
        <v>1124285</v>
      </c>
      <c r="BF125" s="56"/>
      <c r="BG125" s="56"/>
      <c r="BH125" s="56"/>
      <c r="BI125" s="56"/>
      <c r="BJ125" s="56"/>
      <c r="BK125" s="56"/>
      <c r="BL125" s="56"/>
      <c r="BS125" s="45"/>
      <c r="BT125" s="45"/>
    </row>
    <row r="126" spans="1:72" ht="15.75" customHeight="1" x14ac:dyDescent="0.2">
      <c r="A126" s="83">
        <v>0</v>
      </c>
      <c r="B126" s="83"/>
      <c r="C126" s="83"/>
      <c r="D126" s="83"/>
      <c r="E126" s="83"/>
      <c r="F126" s="83"/>
      <c r="G126" s="114" t="s">
        <v>53</v>
      </c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9"/>
      <c r="Z126" s="90"/>
      <c r="AA126" s="90"/>
      <c r="AB126" s="90"/>
      <c r="AC126" s="90"/>
      <c r="AD126" s="90"/>
      <c r="AE126" s="108"/>
      <c r="AF126" s="109"/>
      <c r="AG126" s="109"/>
      <c r="AH126" s="109"/>
      <c r="AI126" s="109"/>
      <c r="AJ126" s="109"/>
      <c r="AK126" s="109"/>
      <c r="AL126" s="109"/>
      <c r="AM126" s="109"/>
      <c r="AN126" s="110"/>
      <c r="AO126" s="89"/>
      <c r="AP126" s="89"/>
      <c r="AQ126" s="89"/>
      <c r="AR126" s="89"/>
      <c r="AS126" s="89"/>
      <c r="AT126" s="89"/>
      <c r="AU126" s="89"/>
      <c r="AV126" s="89"/>
      <c r="AW126" s="185"/>
      <c r="AX126" s="185"/>
      <c r="AY126" s="185"/>
      <c r="AZ126" s="185"/>
      <c r="BA126" s="185"/>
      <c r="BB126" s="185"/>
      <c r="BC126" s="185"/>
      <c r="BD126" s="185"/>
      <c r="BE126" s="89"/>
      <c r="BF126" s="89"/>
      <c r="BG126" s="89"/>
      <c r="BH126" s="89"/>
      <c r="BI126" s="89"/>
      <c r="BJ126" s="89"/>
      <c r="BK126" s="89"/>
      <c r="BL126" s="89"/>
      <c r="BS126" s="45"/>
      <c r="BT126" s="45"/>
    </row>
    <row r="127" spans="1:72" ht="37.5" customHeight="1" x14ac:dyDescent="0.2">
      <c r="A127" s="83">
        <v>0</v>
      </c>
      <c r="B127" s="83"/>
      <c r="C127" s="83"/>
      <c r="D127" s="83"/>
      <c r="E127" s="83"/>
      <c r="F127" s="83"/>
      <c r="G127" s="84" t="s">
        <v>107</v>
      </c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6"/>
      <c r="Z127" s="70" t="s">
        <v>55</v>
      </c>
      <c r="AA127" s="70"/>
      <c r="AB127" s="70"/>
      <c r="AC127" s="70"/>
      <c r="AD127" s="70"/>
      <c r="AE127" s="59" t="s">
        <v>96</v>
      </c>
      <c r="AF127" s="60"/>
      <c r="AG127" s="60"/>
      <c r="AH127" s="60"/>
      <c r="AI127" s="60"/>
      <c r="AJ127" s="60"/>
      <c r="AK127" s="60"/>
      <c r="AL127" s="60"/>
      <c r="AM127" s="60"/>
      <c r="AN127" s="61"/>
      <c r="AO127" s="56"/>
      <c r="AP127" s="56"/>
      <c r="AQ127" s="56"/>
      <c r="AR127" s="56"/>
      <c r="AS127" s="56"/>
      <c r="AT127" s="56"/>
      <c r="AU127" s="56"/>
      <c r="AV127" s="56"/>
      <c r="AW127" s="120">
        <f>SUM(AW128:BD130)</f>
        <v>3</v>
      </c>
      <c r="AX127" s="120"/>
      <c r="AY127" s="120"/>
      <c r="AZ127" s="120"/>
      <c r="BA127" s="120"/>
      <c r="BB127" s="120"/>
      <c r="BC127" s="120"/>
      <c r="BD127" s="120"/>
      <c r="BE127" s="95">
        <f>AO127+AW127</f>
        <v>3</v>
      </c>
      <c r="BF127" s="95"/>
      <c r="BG127" s="95"/>
      <c r="BH127" s="95"/>
      <c r="BI127" s="95"/>
      <c r="BJ127" s="95"/>
      <c r="BK127" s="95"/>
      <c r="BL127" s="95"/>
      <c r="BS127" s="45"/>
      <c r="BT127" s="45"/>
    </row>
    <row r="128" spans="1:72" ht="36" customHeight="1" x14ac:dyDescent="0.2">
      <c r="A128" s="69">
        <v>0</v>
      </c>
      <c r="B128" s="69"/>
      <c r="C128" s="69"/>
      <c r="D128" s="69"/>
      <c r="E128" s="69"/>
      <c r="F128" s="69"/>
      <c r="G128" s="105" t="s">
        <v>97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2"/>
      <c r="Z128" s="70" t="s">
        <v>55</v>
      </c>
      <c r="AA128" s="70"/>
      <c r="AB128" s="70"/>
      <c r="AC128" s="70"/>
      <c r="AD128" s="70"/>
      <c r="AE128" s="59" t="s">
        <v>96</v>
      </c>
      <c r="AF128" s="60"/>
      <c r="AG128" s="60"/>
      <c r="AH128" s="60"/>
      <c r="AI128" s="60"/>
      <c r="AJ128" s="60"/>
      <c r="AK128" s="60"/>
      <c r="AL128" s="60"/>
      <c r="AM128" s="60"/>
      <c r="AN128" s="61"/>
      <c r="AO128" s="56"/>
      <c r="AP128" s="56"/>
      <c r="AQ128" s="56"/>
      <c r="AR128" s="56"/>
      <c r="AS128" s="56"/>
      <c r="AT128" s="56"/>
      <c r="AU128" s="56"/>
      <c r="AV128" s="56"/>
      <c r="AW128" s="120">
        <v>1</v>
      </c>
      <c r="AX128" s="120"/>
      <c r="AY128" s="120"/>
      <c r="AZ128" s="120"/>
      <c r="BA128" s="120"/>
      <c r="BB128" s="120"/>
      <c r="BC128" s="120"/>
      <c r="BD128" s="120"/>
      <c r="BE128" s="95">
        <f>AO128+AW128</f>
        <v>1</v>
      </c>
      <c r="BF128" s="95"/>
      <c r="BG128" s="95"/>
      <c r="BH128" s="95"/>
      <c r="BI128" s="95"/>
      <c r="BJ128" s="95"/>
      <c r="BK128" s="95"/>
      <c r="BL128" s="95"/>
      <c r="BS128" s="45"/>
      <c r="BT128" s="45"/>
    </row>
    <row r="129" spans="1:72" ht="32.25" customHeight="1" x14ac:dyDescent="0.2">
      <c r="A129" s="69"/>
      <c r="B129" s="69"/>
      <c r="C129" s="69"/>
      <c r="D129" s="69"/>
      <c r="E129" s="69"/>
      <c r="F129" s="69"/>
      <c r="G129" s="84" t="s">
        <v>105</v>
      </c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6"/>
      <c r="Z129" s="70" t="s">
        <v>55</v>
      </c>
      <c r="AA129" s="70"/>
      <c r="AB129" s="70"/>
      <c r="AC129" s="70"/>
      <c r="AD129" s="70"/>
      <c r="AE129" s="59" t="s">
        <v>96</v>
      </c>
      <c r="AF129" s="60"/>
      <c r="AG129" s="60"/>
      <c r="AH129" s="60"/>
      <c r="AI129" s="60"/>
      <c r="AJ129" s="60"/>
      <c r="AK129" s="60"/>
      <c r="AL129" s="60"/>
      <c r="AM129" s="60"/>
      <c r="AN129" s="61"/>
      <c r="AO129" s="56"/>
      <c r="AP129" s="56"/>
      <c r="AQ129" s="56"/>
      <c r="AR129" s="56"/>
      <c r="AS129" s="56"/>
      <c r="AT129" s="56"/>
      <c r="AU129" s="56"/>
      <c r="AV129" s="56"/>
      <c r="AW129" s="120">
        <v>1</v>
      </c>
      <c r="AX129" s="120"/>
      <c r="AY129" s="120"/>
      <c r="AZ129" s="120"/>
      <c r="BA129" s="120"/>
      <c r="BB129" s="120"/>
      <c r="BC129" s="120"/>
      <c r="BD129" s="120"/>
      <c r="BE129" s="95">
        <f>AO129+AW129</f>
        <v>1</v>
      </c>
      <c r="BF129" s="95"/>
      <c r="BG129" s="95"/>
      <c r="BH129" s="95"/>
      <c r="BI129" s="95"/>
      <c r="BJ129" s="95"/>
      <c r="BK129" s="95"/>
      <c r="BL129" s="95"/>
      <c r="BS129" s="45"/>
      <c r="BT129" s="45"/>
    </row>
    <row r="130" spans="1:72" ht="37.5" customHeight="1" x14ac:dyDescent="0.2">
      <c r="A130" s="69">
        <v>0</v>
      </c>
      <c r="B130" s="69"/>
      <c r="C130" s="69"/>
      <c r="D130" s="69"/>
      <c r="E130" s="69"/>
      <c r="F130" s="69"/>
      <c r="G130" s="105" t="s">
        <v>98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2"/>
      <c r="Z130" s="70" t="s">
        <v>55</v>
      </c>
      <c r="AA130" s="70"/>
      <c r="AB130" s="70"/>
      <c r="AC130" s="70"/>
      <c r="AD130" s="70"/>
      <c r="AE130" s="59" t="s">
        <v>96</v>
      </c>
      <c r="AF130" s="60"/>
      <c r="AG130" s="60"/>
      <c r="AH130" s="60"/>
      <c r="AI130" s="60"/>
      <c r="AJ130" s="60"/>
      <c r="AK130" s="60"/>
      <c r="AL130" s="60"/>
      <c r="AM130" s="60"/>
      <c r="AN130" s="61"/>
      <c r="AO130" s="56"/>
      <c r="AP130" s="56"/>
      <c r="AQ130" s="56"/>
      <c r="AR130" s="56"/>
      <c r="AS130" s="56"/>
      <c r="AT130" s="56"/>
      <c r="AU130" s="56"/>
      <c r="AV130" s="56"/>
      <c r="AW130" s="120">
        <v>1</v>
      </c>
      <c r="AX130" s="120"/>
      <c r="AY130" s="120"/>
      <c r="AZ130" s="120"/>
      <c r="BA130" s="120"/>
      <c r="BB130" s="120"/>
      <c r="BC130" s="120"/>
      <c r="BD130" s="120"/>
      <c r="BE130" s="95">
        <f>AO130+AW130</f>
        <v>1</v>
      </c>
      <c r="BF130" s="95"/>
      <c r="BG130" s="95"/>
      <c r="BH130" s="95"/>
      <c r="BI130" s="95"/>
      <c r="BJ130" s="95"/>
      <c r="BK130" s="95"/>
      <c r="BL130" s="95"/>
      <c r="BS130" s="45"/>
      <c r="BT130" s="45"/>
    </row>
    <row r="131" spans="1:72" ht="17.25" customHeight="1" x14ac:dyDescent="0.2">
      <c r="A131" s="83">
        <v>0</v>
      </c>
      <c r="B131" s="83"/>
      <c r="C131" s="83"/>
      <c r="D131" s="83"/>
      <c r="E131" s="83"/>
      <c r="F131" s="83"/>
      <c r="G131" s="114" t="s">
        <v>56</v>
      </c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9"/>
      <c r="Z131" s="90"/>
      <c r="AA131" s="90"/>
      <c r="AB131" s="90"/>
      <c r="AC131" s="90"/>
      <c r="AD131" s="90"/>
      <c r="AE131" s="108"/>
      <c r="AF131" s="109"/>
      <c r="AG131" s="109"/>
      <c r="AH131" s="109"/>
      <c r="AI131" s="109"/>
      <c r="AJ131" s="109"/>
      <c r="AK131" s="109"/>
      <c r="AL131" s="109"/>
      <c r="AM131" s="109"/>
      <c r="AN131" s="110"/>
      <c r="AO131" s="89"/>
      <c r="AP131" s="89"/>
      <c r="AQ131" s="89"/>
      <c r="AR131" s="89"/>
      <c r="AS131" s="89"/>
      <c r="AT131" s="89"/>
      <c r="AU131" s="89"/>
      <c r="AV131" s="89"/>
      <c r="AW131" s="185"/>
      <c r="AX131" s="185"/>
      <c r="AY131" s="185"/>
      <c r="AZ131" s="185"/>
      <c r="BA131" s="185"/>
      <c r="BB131" s="185"/>
      <c r="BC131" s="185"/>
      <c r="BD131" s="185"/>
      <c r="BE131" s="89"/>
      <c r="BF131" s="89"/>
      <c r="BG131" s="89"/>
      <c r="BH131" s="89"/>
      <c r="BI131" s="89"/>
      <c r="BJ131" s="89"/>
      <c r="BK131" s="89"/>
      <c r="BL131" s="89"/>
      <c r="BS131" s="45"/>
      <c r="BT131" s="45"/>
    </row>
    <row r="132" spans="1:72" ht="35.25" customHeight="1" x14ac:dyDescent="0.2">
      <c r="A132" s="69">
        <v>0</v>
      </c>
      <c r="B132" s="69"/>
      <c r="C132" s="69"/>
      <c r="D132" s="69"/>
      <c r="E132" s="69"/>
      <c r="F132" s="69"/>
      <c r="G132" s="105" t="s">
        <v>106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2"/>
      <c r="Z132" s="70" t="s">
        <v>52</v>
      </c>
      <c r="AA132" s="70"/>
      <c r="AB132" s="70"/>
      <c r="AC132" s="70"/>
      <c r="AD132" s="70"/>
      <c r="AE132" s="59" t="s">
        <v>71</v>
      </c>
      <c r="AF132" s="60"/>
      <c r="AG132" s="60"/>
      <c r="AH132" s="60"/>
      <c r="AI132" s="60"/>
      <c r="AJ132" s="60"/>
      <c r="AK132" s="60"/>
      <c r="AL132" s="60"/>
      <c r="AM132" s="60"/>
      <c r="AN132" s="61"/>
      <c r="AO132" s="56"/>
      <c r="AP132" s="56"/>
      <c r="AQ132" s="56"/>
      <c r="AR132" s="56"/>
      <c r="AS132" s="56"/>
      <c r="AT132" s="56"/>
      <c r="AU132" s="56"/>
      <c r="AV132" s="56"/>
      <c r="AW132" s="127">
        <f>AW123/AW128</f>
        <v>4133605</v>
      </c>
      <c r="AX132" s="127"/>
      <c r="AY132" s="127"/>
      <c r="AZ132" s="127"/>
      <c r="BA132" s="127"/>
      <c r="BB132" s="127"/>
      <c r="BC132" s="127"/>
      <c r="BD132" s="127"/>
      <c r="BE132" s="56">
        <f>AO132+AW132</f>
        <v>4133605</v>
      </c>
      <c r="BF132" s="56"/>
      <c r="BG132" s="56"/>
      <c r="BH132" s="56"/>
      <c r="BI132" s="56"/>
      <c r="BJ132" s="56"/>
      <c r="BK132" s="56"/>
      <c r="BL132" s="56"/>
      <c r="BS132" s="45"/>
      <c r="BT132" s="45"/>
    </row>
    <row r="133" spans="1:72" ht="51" customHeight="1" x14ac:dyDescent="0.2">
      <c r="A133" s="69"/>
      <c r="B133" s="69"/>
      <c r="C133" s="69"/>
      <c r="D133" s="69"/>
      <c r="E133" s="69"/>
      <c r="F133" s="69"/>
      <c r="G133" s="84" t="s">
        <v>99</v>
      </c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6"/>
      <c r="Z133" s="70" t="s">
        <v>52</v>
      </c>
      <c r="AA133" s="70"/>
      <c r="AB133" s="70"/>
      <c r="AC133" s="70"/>
      <c r="AD133" s="70"/>
      <c r="AE133" s="59" t="s">
        <v>71</v>
      </c>
      <c r="AF133" s="60"/>
      <c r="AG133" s="60"/>
      <c r="AH133" s="60"/>
      <c r="AI133" s="60"/>
      <c r="AJ133" s="60"/>
      <c r="AK133" s="60"/>
      <c r="AL133" s="60"/>
      <c r="AM133" s="60"/>
      <c r="AN133" s="61"/>
      <c r="AO133" s="56"/>
      <c r="AP133" s="56"/>
      <c r="AQ133" s="56"/>
      <c r="AR133" s="56"/>
      <c r="AS133" s="56"/>
      <c r="AT133" s="56"/>
      <c r="AU133" s="56"/>
      <c r="AV133" s="56"/>
      <c r="AW133" s="127">
        <f>AW124/AW129</f>
        <v>1100000</v>
      </c>
      <c r="AX133" s="127"/>
      <c r="AY133" s="127"/>
      <c r="AZ133" s="127"/>
      <c r="BA133" s="127"/>
      <c r="BB133" s="127"/>
      <c r="BC133" s="127"/>
      <c r="BD133" s="127"/>
      <c r="BE133" s="56">
        <f>AO133+AW133</f>
        <v>1100000</v>
      </c>
      <c r="BF133" s="56"/>
      <c r="BG133" s="56"/>
      <c r="BH133" s="56"/>
      <c r="BI133" s="56"/>
      <c r="BJ133" s="56"/>
      <c r="BK133" s="56"/>
      <c r="BL133" s="56"/>
      <c r="BS133" s="45"/>
      <c r="BT133" s="45"/>
    </row>
    <row r="134" spans="1:72" ht="35.25" customHeight="1" x14ac:dyDescent="0.2">
      <c r="A134" s="69">
        <v>0</v>
      </c>
      <c r="B134" s="69"/>
      <c r="C134" s="69"/>
      <c r="D134" s="69"/>
      <c r="E134" s="69"/>
      <c r="F134" s="69"/>
      <c r="G134" s="105" t="s">
        <v>123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2"/>
      <c r="Z134" s="70" t="s">
        <v>52</v>
      </c>
      <c r="AA134" s="70"/>
      <c r="AB134" s="70"/>
      <c r="AC134" s="70"/>
      <c r="AD134" s="70"/>
      <c r="AE134" s="59" t="s">
        <v>71</v>
      </c>
      <c r="AF134" s="60"/>
      <c r="AG134" s="60"/>
      <c r="AH134" s="60"/>
      <c r="AI134" s="60"/>
      <c r="AJ134" s="60"/>
      <c r="AK134" s="60"/>
      <c r="AL134" s="60"/>
      <c r="AM134" s="60"/>
      <c r="AN134" s="61"/>
      <c r="AO134" s="56"/>
      <c r="AP134" s="56"/>
      <c r="AQ134" s="56"/>
      <c r="AR134" s="56"/>
      <c r="AS134" s="56"/>
      <c r="AT134" s="56"/>
      <c r="AU134" s="56"/>
      <c r="AV134" s="56"/>
      <c r="AW134" s="127">
        <f>AW125/AW130</f>
        <v>1124285</v>
      </c>
      <c r="AX134" s="127"/>
      <c r="AY134" s="127"/>
      <c r="AZ134" s="127"/>
      <c r="BA134" s="127"/>
      <c r="BB134" s="127"/>
      <c r="BC134" s="127"/>
      <c r="BD134" s="127"/>
      <c r="BE134" s="56">
        <f>AO134+AW134</f>
        <v>1124285</v>
      </c>
      <c r="BF134" s="56"/>
      <c r="BG134" s="56"/>
      <c r="BH134" s="56"/>
      <c r="BI134" s="56"/>
      <c r="BJ134" s="56"/>
      <c r="BK134" s="56"/>
      <c r="BL134" s="56"/>
      <c r="BS134" s="45"/>
      <c r="BT134" s="45"/>
    </row>
    <row r="135" spans="1:72" ht="16.5" customHeight="1" x14ac:dyDescent="0.2">
      <c r="A135" s="83">
        <v>0</v>
      </c>
      <c r="B135" s="83"/>
      <c r="C135" s="83"/>
      <c r="D135" s="83"/>
      <c r="E135" s="83"/>
      <c r="F135" s="83"/>
      <c r="G135" s="114" t="s">
        <v>57</v>
      </c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9"/>
      <c r="Z135" s="90"/>
      <c r="AA135" s="90"/>
      <c r="AB135" s="90"/>
      <c r="AC135" s="90"/>
      <c r="AD135" s="90"/>
      <c r="AE135" s="108"/>
      <c r="AF135" s="109"/>
      <c r="AG135" s="109"/>
      <c r="AH135" s="109"/>
      <c r="AI135" s="109"/>
      <c r="AJ135" s="109"/>
      <c r="AK135" s="109"/>
      <c r="AL135" s="109"/>
      <c r="AM135" s="109"/>
      <c r="AN135" s="110"/>
      <c r="AO135" s="89"/>
      <c r="AP135" s="89"/>
      <c r="AQ135" s="89"/>
      <c r="AR135" s="89"/>
      <c r="AS135" s="89"/>
      <c r="AT135" s="89"/>
      <c r="AU135" s="89"/>
      <c r="AV135" s="89"/>
      <c r="AW135" s="185"/>
      <c r="AX135" s="185"/>
      <c r="AY135" s="185"/>
      <c r="AZ135" s="185"/>
      <c r="BA135" s="185"/>
      <c r="BB135" s="185"/>
      <c r="BC135" s="185"/>
      <c r="BD135" s="185"/>
      <c r="BE135" s="89"/>
      <c r="BF135" s="89"/>
      <c r="BG135" s="89"/>
      <c r="BH135" s="89"/>
      <c r="BI135" s="89"/>
      <c r="BJ135" s="89"/>
      <c r="BK135" s="89"/>
      <c r="BL135" s="89"/>
      <c r="BS135" s="45"/>
      <c r="BT135" s="45"/>
    </row>
    <row r="136" spans="1:72" ht="67.5" customHeight="1" x14ac:dyDescent="0.2">
      <c r="A136" s="69" t="s">
        <v>139</v>
      </c>
      <c r="B136" s="69"/>
      <c r="C136" s="69"/>
      <c r="D136" s="69"/>
      <c r="E136" s="69"/>
      <c r="F136" s="69"/>
      <c r="G136" s="105" t="s">
        <v>134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2"/>
      <c r="Z136" s="70" t="s">
        <v>59</v>
      </c>
      <c r="AA136" s="70"/>
      <c r="AB136" s="70"/>
      <c r="AC136" s="70"/>
      <c r="AD136" s="70"/>
      <c r="AE136" s="59" t="s">
        <v>71</v>
      </c>
      <c r="AF136" s="60"/>
      <c r="AG136" s="60"/>
      <c r="AH136" s="60"/>
      <c r="AI136" s="60"/>
      <c r="AJ136" s="60"/>
      <c r="AK136" s="60"/>
      <c r="AL136" s="60"/>
      <c r="AM136" s="60"/>
      <c r="AN136" s="61"/>
      <c r="AO136" s="56"/>
      <c r="AP136" s="56"/>
      <c r="AQ136" s="56"/>
      <c r="AR136" s="56"/>
      <c r="AS136" s="56"/>
      <c r="AT136" s="56"/>
      <c r="AU136" s="56"/>
      <c r="AV136" s="56"/>
      <c r="AW136" s="127">
        <f>AW127/3*100</f>
        <v>100</v>
      </c>
      <c r="AX136" s="127"/>
      <c r="AY136" s="127"/>
      <c r="AZ136" s="127"/>
      <c r="BA136" s="127"/>
      <c r="BB136" s="127"/>
      <c r="BC136" s="127"/>
      <c r="BD136" s="127"/>
      <c r="BE136" s="56">
        <f>AO136+AW136</f>
        <v>100</v>
      </c>
      <c r="BF136" s="56"/>
      <c r="BG136" s="56"/>
      <c r="BH136" s="56"/>
      <c r="BI136" s="56"/>
      <c r="BJ136" s="56"/>
      <c r="BK136" s="56"/>
      <c r="BL136" s="56"/>
      <c r="BS136" s="45"/>
      <c r="BT136" s="45"/>
    </row>
    <row r="137" spans="1:72" ht="21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S137" s="45"/>
      <c r="BT137" s="45"/>
    </row>
    <row r="138" spans="1:72" ht="37.5" customHeight="1" x14ac:dyDescent="0.25">
      <c r="A138" s="65" t="s">
        <v>132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55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5"/>
      <c r="AO138" s="140" t="s">
        <v>133</v>
      </c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32"/>
      <c r="BI138" s="32"/>
      <c r="BJ138" s="32"/>
      <c r="BK138" s="32"/>
      <c r="BL138" s="32"/>
      <c r="BS138" s="45"/>
      <c r="BT138" s="45"/>
    </row>
    <row r="139" spans="1:72" x14ac:dyDescent="0.2">
      <c r="X139" s="54"/>
      <c r="Y139" s="54"/>
      <c r="Z139" s="58" t="s">
        <v>5</v>
      </c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O139" s="143" t="s">
        <v>84</v>
      </c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</row>
    <row r="140" spans="1:72" ht="15.75" customHeight="1" x14ac:dyDescent="0.2">
      <c r="A140" s="122" t="s">
        <v>3</v>
      </c>
      <c r="B140" s="122"/>
      <c r="C140" s="122"/>
      <c r="D140" s="122"/>
      <c r="E140" s="122"/>
      <c r="F140" s="122"/>
    </row>
    <row r="141" spans="1:72" ht="17.25" customHeight="1" x14ac:dyDescent="0.2">
      <c r="A141" s="121" t="s">
        <v>61</v>
      </c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3"/>
    </row>
    <row r="142" spans="1:72" x14ac:dyDescent="0.2">
      <c r="A142" s="41" t="s">
        <v>34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3"/>
    </row>
    <row r="143" spans="1:72" ht="10.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</row>
    <row r="144" spans="1:72" ht="15.75" customHeight="1" x14ac:dyDescent="0.25">
      <c r="A144" s="150" t="s">
        <v>62</v>
      </c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57"/>
      <c r="X144" s="57"/>
      <c r="Y144" s="57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3"/>
      <c r="AO144" s="140" t="s">
        <v>85</v>
      </c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</row>
    <row r="145" spans="1:59" x14ac:dyDescent="0.2">
      <c r="X145" s="54"/>
      <c r="Y145" s="54"/>
      <c r="Z145" s="58" t="s">
        <v>5</v>
      </c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O145" s="143" t="s">
        <v>84</v>
      </c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</row>
    <row r="146" spans="1:59" ht="15" customHeight="1" x14ac:dyDescent="0.25">
      <c r="A146" s="149" t="str">
        <f>AO7</f>
        <v>09.05.2023 року</v>
      </c>
      <c r="B146" s="149"/>
      <c r="C146" s="149"/>
      <c r="D146" s="149"/>
      <c r="E146" s="149"/>
      <c r="F146" s="149"/>
      <c r="G146" s="149"/>
      <c r="H146" s="149"/>
    </row>
    <row r="147" spans="1:59" x14ac:dyDescent="0.2">
      <c r="A147" s="148" t="s">
        <v>32</v>
      </c>
      <c r="B147" s="148"/>
      <c r="C147" s="148"/>
      <c r="D147" s="148"/>
      <c r="E147" s="148"/>
      <c r="F147" s="148"/>
      <c r="G147" s="148"/>
      <c r="H147" s="148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59" x14ac:dyDescent="0.2">
      <c r="A148" s="13" t="s">
        <v>33</v>
      </c>
    </row>
  </sheetData>
  <mergeCells count="627">
    <mergeCell ref="A136:F136"/>
    <mergeCell ref="G136:Y136"/>
    <mergeCell ref="Z136:AD136"/>
    <mergeCell ref="AE136:AN136"/>
    <mergeCell ref="AO136:AV136"/>
    <mergeCell ref="AW136:BD136"/>
    <mergeCell ref="BE136:BL136"/>
    <mergeCell ref="A124:F124"/>
    <mergeCell ref="Z124:AD124"/>
    <mergeCell ref="AE124:AN124"/>
    <mergeCell ref="AO124:AV124"/>
    <mergeCell ref="AW124:BD124"/>
    <mergeCell ref="BE124:BL124"/>
    <mergeCell ref="G124:Y124"/>
    <mergeCell ref="A129:F129"/>
    <mergeCell ref="Z129:AD129"/>
    <mergeCell ref="BE135:BL135"/>
    <mergeCell ref="A112:F112"/>
    <mergeCell ref="A113:F113"/>
    <mergeCell ref="A114:F114"/>
    <mergeCell ref="Z112:AD112"/>
    <mergeCell ref="Z113:AD113"/>
    <mergeCell ref="Z114:AD114"/>
    <mergeCell ref="A135:F135"/>
    <mergeCell ref="G135:Y135"/>
    <mergeCell ref="Z135:AD135"/>
    <mergeCell ref="AE135:AN135"/>
    <mergeCell ref="AO135:AV135"/>
    <mergeCell ref="AW135:BD135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AE134:AN134"/>
    <mergeCell ref="AO134:AV134"/>
    <mergeCell ref="AW134:BD134"/>
    <mergeCell ref="BE134:BL134"/>
    <mergeCell ref="A134:F134"/>
    <mergeCell ref="G134:Y134"/>
    <mergeCell ref="Z134:AD134"/>
    <mergeCell ref="AW131:BD131"/>
    <mergeCell ref="BE130:BL130"/>
    <mergeCell ref="BE112:BL112"/>
    <mergeCell ref="BE113:BL113"/>
    <mergeCell ref="BE114:BL114"/>
    <mergeCell ref="BE129:BL129"/>
    <mergeCell ref="AW130:BD130"/>
    <mergeCell ref="BE131:BL131"/>
    <mergeCell ref="BE128:BL128"/>
    <mergeCell ref="AW112:BD112"/>
    <mergeCell ref="BE127:BL127"/>
    <mergeCell ref="AW126:BD126"/>
    <mergeCell ref="Z130:AD130"/>
    <mergeCell ref="AE130:AN130"/>
    <mergeCell ref="AE112:AN112"/>
    <mergeCell ref="AE113:AN113"/>
    <mergeCell ref="AE114:AN114"/>
    <mergeCell ref="G113:Y113"/>
    <mergeCell ref="AO130:AV130"/>
    <mergeCell ref="Z131:AD131"/>
    <mergeCell ref="AE131:AN131"/>
    <mergeCell ref="AO131:AV131"/>
    <mergeCell ref="AO112:AV112"/>
    <mergeCell ref="AO113:AV113"/>
    <mergeCell ref="AO114:AV114"/>
    <mergeCell ref="AW113:BD113"/>
    <mergeCell ref="G112:Y112"/>
    <mergeCell ref="AW114:BD114"/>
    <mergeCell ref="G114:Y114"/>
    <mergeCell ref="BE126:BL126"/>
    <mergeCell ref="BE125:BL125"/>
    <mergeCell ref="Z126:AD126"/>
    <mergeCell ref="AE126:AN126"/>
    <mergeCell ref="AO126:AV126"/>
    <mergeCell ref="AE122:AN122"/>
    <mergeCell ref="Z133:AD133"/>
    <mergeCell ref="AE133:AN133"/>
    <mergeCell ref="AO133:AV133"/>
    <mergeCell ref="AW133:BD133"/>
    <mergeCell ref="BE133:BL133"/>
    <mergeCell ref="AE129:AN129"/>
    <mergeCell ref="AO129:AV129"/>
    <mergeCell ref="AW129:BD129"/>
    <mergeCell ref="A125:F125"/>
    <mergeCell ref="G125:Y125"/>
    <mergeCell ref="Z125:AD125"/>
    <mergeCell ref="AE125:AN125"/>
    <mergeCell ref="AO125:AV125"/>
    <mergeCell ref="A126:F126"/>
    <mergeCell ref="AE127:AN127"/>
    <mergeCell ref="AO127:AV127"/>
    <mergeCell ref="AW127:BD127"/>
    <mergeCell ref="A128:F128"/>
    <mergeCell ref="G128:Y128"/>
    <mergeCell ref="Z128:AD128"/>
    <mergeCell ref="AE128:AN128"/>
    <mergeCell ref="AO128:AV128"/>
    <mergeCell ref="AW128:BD128"/>
    <mergeCell ref="A130:F130"/>
    <mergeCell ref="BE120:BL120"/>
    <mergeCell ref="BE121:BL121"/>
    <mergeCell ref="BE122:BL122"/>
    <mergeCell ref="A123:F123"/>
    <mergeCell ref="G123:Y123"/>
    <mergeCell ref="Z123:AD123"/>
    <mergeCell ref="AE123:AN123"/>
    <mergeCell ref="AO123:AV123"/>
    <mergeCell ref="AW123:BD123"/>
    <mergeCell ref="A122:F122"/>
    <mergeCell ref="G122:Y122"/>
    <mergeCell ref="Z122:AD122"/>
    <mergeCell ref="BE123:BL123"/>
    <mergeCell ref="G69:Y69"/>
    <mergeCell ref="Z68:AD68"/>
    <mergeCell ref="A71:F71"/>
    <mergeCell ref="G70:Y70"/>
    <mergeCell ref="A70:F70"/>
    <mergeCell ref="AW92:BD92"/>
    <mergeCell ref="Z87:AD87"/>
    <mergeCell ref="A90:F90"/>
    <mergeCell ref="G81:Y81"/>
    <mergeCell ref="AW81:BD81"/>
    <mergeCell ref="G92:AN92"/>
    <mergeCell ref="Z81:AD81"/>
    <mergeCell ref="AE81:AN81"/>
    <mergeCell ref="Z86:AD86"/>
    <mergeCell ref="Z88:AD88"/>
    <mergeCell ref="AW71:BD71"/>
    <mergeCell ref="AE87:AN87"/>
    <mergeCell ref="A26:BL26"/>
    <mergeCell ref="A11:BL11"/>
    <mergeCell ref="N17:AS17"/>
    <mergeCell ref="AU17:BB17"/>
    <mergeCell ref="N16:AS16"/>
    <mergeCell ref="B13:L13"/>
    <mergeCell ref="B14:L14"/>
    <mergeCell ref="B16:L16"/>
    <mergeCell ref="B17:L17"/>
    <mergeCell ref="N14:AS14"/>
    <mergeCell ref="AU13:BB13"/>
    <mergeCell ref="AO67:AV67"/>
    <mergeCell ref="AW80:BD80"/>
    <mergeCell ref="BE80:BL80"/>
    <mergeCell ref="AO68:AV68"/>
    <mergeCell ref="AW68:BD68"/>
    <mergeCell ref="AO75:AV75"/>
    <mergeCell ref="BE64:BL64"/>
    <mergeCell ref="BE67:BL67"/>
    <mergeCell ref="BE81:BL81"/>
    <mergeCell ref="AW67:BD67"/>
    <mergeCell ref="AO81:AV81"/>
    <mergeCell ref="BE71:BL71"/>
    <mergeCell ref="BE77:BL77"/>
    <mergeCell ref="AW72:BD72"/>
    <mergeCell ref="AW73:BD73"/>
    <mergeCell ref="BE72:BL72"/>
    <mergeCell ref="BE73:BL73"/>
    <mergeCell ref="BE69:BL69"/>
    <mergeCell ref="AO1:BL1"/>
    <mergeCell ref="AO7:AU7"/>
    <mergeCell ref="A34:BL34"/>
    <mergeCell ref="N19:Y19"/>
    <mergeCell ref="N13:AS13"/>
    <mergeCell ref="AA19:AI19"/>
    <mergeCell ref="A29:F29"/>
    <mergeCell ref="D45:AB46"/>
    <mergeCell ref="G40:BL40"/>
    <mergeCell ref="AO4:BL4"/>
    <mergeCell ref="AO5:BL5"/>
    <mergeCell ref="A39:F39"/>
    <mergeCell ref="A31:F31"/>
    <mergeCell ref="A22:T22"/>
    <mergeCell ref="B19:L19"/>
    <mergeCell ref="A40:F40"/>
    <mergeCell ref="A28:BL28"/>
    <mergeCell ref="BE19:BL19"/>
    <mergeCell ref="AK19:BC19"/>
    <mergeCell ref="AK20:BC20"/>
    <mergeCell ref="AS22:BC22"/>
    <mergeCell ref="B20:L20"/>
    <mergeCell ref="A43:AZ43"/>
    <mergeCell ref="N20:Y20"/>
    <mergeCell ref="U22:AD22"/>
    <mergeCell ref="AE22:AR22"/>
    <mergeCell ref="AK48:AR48"/>
    <mergeCell ref="AO2:BL2"/>
    <mergeCell ref="AO6:BF6"/>
    <mergeCell ref="AO3:BL3"/>
    <mergeCell ref="A10:BL10"/>
    <mergeCell ref="AW7:BF7"/>
    <mergeCell ref="A37:F37"/>
    <mergeCell ref="BD22:BL22"/>
    <mergeCell ref="BE20:BL20"/>
    <mergeCell ref="G31:BL31"/>
    <mergeCell ref="G37:BL37"/>
    <mergeCell ref="AS48:AZ48"/>
    <mergeCell ref="A48:C48"/>
    <mergeCell ref="A47:C47"/>
    <mergeCell ref="AS47:AZ47"/>
    <mergeCell ref="AA20:AI20"/>
    <mergeCell ref="A30:F30"/>
    <mergeCell ref="I23:S23"/>
    <mergeCell ref="AU14:BB14"/>
    <mergeCell ref="AU16:BB16"/>
    <mergeCell ref="A25:BL25"/>
    <mergeCell ref="G29:BL29"/>
    <mergeCell ref="T23:W23"/>
    <mergeCell ref="A23:H23"/>
    <mergeCell ref="A33:BL33"/>
    <mergeCell ref="G30:BL30"/>
    <mergeCell ref="G38:BL38"/>
    <mergeCell ref="G39:BL39"/>
    <mergeCell ref="A36:BL36"/>
    <mergeCell ref="A38:F38"/>
    <mergeCell ref="AE88:AN88"/>
    <mergeCell ref="AS44:AZ44"/>
    <mergeCell ref="AR54:AY54"/>
    <mergeCell ref="AR58:AY58"/>
    <mergeCell ref="AB55:AI56"/>
    <mergeCell ref="AR57:AY57"/>
    <mergeCell ref="AE66:AN66"/>
    <mergeCell ref="AO64:AV64"/>
    <mergeCell ref="Z64:AD64"/>
    <mergeCell ref="AK45:AR46"/>
    <mergeCell ref="AB57:AI57"/>
    <mergeCell ref="AR55:AY56"/>
    <mergeCell ref="D51:AB51"/>
    <mergeCell ref="AS49:AZ49"/>
    <mergeCell ref="AS51:AZ51"/>
    <mergeCell ref="A53:BL53"/>
    <mergeCell ref="A41:F41"/>
    <mergeCell ref="G41:BL41"/>
    <mergeCell ref="A120:F120"/>
    <mergeCell ref="Z111:AD111"/>
    <mergeCell ref="AE111:AN111"/>
    <mergeCell ref="A116:F116"/>
    <mergeCell ref="D58:AA58"/>
    <mergeCell ref="A58:C58"/>
    <mergeCell ref="A109:F109"/>
    <mergeCell ref="G109:Y109"/>
    <mergeCell ref="AS45:AZ46"/>
    <mergeCell ref="AE116:AN116"/>
    <mergeCell ref="AC47:AJ47"/>
    <mergeCell ref="D48:AB48"/>
    <mergeCell ref="AK47:AR47"/>
    <mergeCell ref="A45:C46"/>
    <mergeCell ref="AC48:AJ48"/>
    <mergeCell ref="D47:AB47"/>
    <mergeCell ref="G116:Y116"/>
    <mergeCell ref="Z116:AD116"/>
    <mergeCell ref="A55:C56"/>
    <mergeCell ref="A50:C50"/>
    <mergeCell ref="A59:C59"/>
    <mergeCell ref="A57:C57"/>
    <mergeCell ref="A147:H147"/>
    <mergeCell ref="A146:H146"/>
    <mergeCell ref="A144:V144"/>
    <mergeCell ref="A88:F88"/>
    <mergeCell ref="A82:F82"/>
    <mergeCell ref="A86:F86"/>
    <mergeCell ref="A115:F115"/>
    <mergeCell ref="G115:Y115"/>
    <mergeCell ref="A92:F92"/>
    <mergeCell ref="G88:Y88"/>
    <mergeCell ref="A119:F119"/>
    <mergeCell ref="G119:Y119"/>
    <mergeCell ref="A118:F118"/>
    <mergeCell ref="G118:Y118"/>
    <mergeCell ref="A121:F121"/>
    <mergeCell ref="G121:Y121"/>
    <mergeCell ref="G129:Y129"/>
    <mergeCell ref="G126:Y126"/>
    <mergeCell ref="A127:F127"/>
    <mergeCell ref="G127:Y127"/>
    <mergeCell ref="A133:F133"/>
    <mergeCell ref="G133:Y133"/>
    <mergeCell ref="G130:Y130"/>
    <mergeCell ref="A132:F132"/>
    <mergeCell ref="AC45:AJ46"/>
    <mergeCell ref="AO66:AV66"/>
    <mergeCell ref="Z66:AD66"/>
    <mergeCell ref="AW65:BD65"/>
    <mergeCell ref="AE63:AN63"/>
    <mergeCell ref="G65:AV65"/>
    <mergeCell ref="AW64:BD64"/>
    <mergeCell ref="G66:Y66"/>
    <mergeCell ref="AC49:AJ49"/>
    <mergeCell ref="AJ58:AQ58"/>
    <mergeCell ref="AW63:BD63"/>
    <mergeCell ref="AJ59:AQ59"/>
    <mergeCell ref="AO63:AV63"/>
    <mergeCell ref="A61:BL61"/>
    <mergeCell ref="BE63:BL63"/>
    <mergeCell ref="Z63:AD63"/>
    <mergeCell ref="G63:Y63"/>
    <mergeCell ref="AB58:AI58"/>
    <mergeCell ref="AR59:AY59"/>
    <mergeCell ref="AK50:AR50"/>
    <mergeCell ref="AS50:AZ50"/>
    <mergeCell ref="BE65:BL65"/>
    <mergeCell ref="BE66:BL66"/>
    <mergeCell ref="AW66:BD66"/>
    <mergeCell ref="AO145:BG145"/>
    <mergeCell ref="AO139:BG139"/>
    <mergeCell ref="Z115:AD115"/>
    <mergeCell ref="AE115:AN115"/>
    <mergeCell ref="BE116:BL116"/>
    <mergeCell ref="AO115:AV115"/>
    <mergeCell ref="BE115:BL115"/>
    <mergeCell ref="AW115:BD115"/>
    <mergeCell ref="AO116:AV116"/>
    <mergeCell ref="AW116:BD116"/>
    <mergeCell ref="Z118:AD118"/>
    <mergeCell ref="AE118:AN118"/>
    <mergeCell ref="AO118:AV118"/>
    <mergeCell ref="AW118:BD118"/>
    <mergeCell ref="BE118:BL118"/>
    <mergeCell ref="Z119:AD119"/>
    <mergeCell ref="AE119:AN119"/>
    <mergeCell ref="AO119:AV119"/>
    <mergeCell ref="AW119:BD119"/>
    <mergeCell ref="BE119:BL119"/>
    <mergeCell ref="Z121:AD121"/>
    <mergeCell ref="AE121:AN121"/>
    <mergeCell ref="AO121:AV121"/>
    <mergeCell ref="AW121:BD121"/>
    <mergeCell ref="AO144:BG144"/>
    <mergeCell ref="BE92:BL92"/>
    <mergeCell ref="BE101:BL101"/>
    <mergeCell ref="A87:F87"/>
    <mergeCell ref="G87:Y87"/>
    <mergeCell ref="AO138:BG138"/>
    <mergeCell ref="AO91:AV91"/>
    <mergeCell ref="AW91:BD91"/>
    <mergeCell ref="Z109:AD109"/>
    <mergeCell ref="AW109:BD109"/>
    <mergeCell ref="BE109:BL109"/>
    <mergeCell ref="Z91:AD91"/>
    <mergeCell ref="AW96:BD96"/>
    <mergeCell ref="BE91:BL91"/>
    <mergeCell ref="AW94:BD94"/>
    <mergeCell ref="BE95:BL95"/>
    <mergeCell ref="BE110:BL110"/>
    <mergeCell ref="AO88:AV88"/>
    <mergeCell ref="BE88:BL88"/>
    <mergeCell ref="BE98:BL98"/>
    <mergeCell ref="BE99:BL99"/>
    <mergeCell ref="BE87:BL87"/>
    <mergeCell ref="AO122:AV122"/>
    <mergeCell ref="AW122:BD122"/>
    <mergeCell ref="D57:AA57"/>
    <mergeCell ref="A49:C49"/>
    <mergeCell ref="AK51:AR51"/>
    <mergeCell ref="A51:C51"/>
    <mergeCell ref="D55:AA56"/>
    <mergeCell ref="AK49:AR49"/>
    <mergeCell ref="D49:AB49"/>
    <mergeCell ref="AC51:AJ51"/>
    <mergeCell ref="AJ57:AQ57"/>
    <mergeCell ref="AJ55:AQ56"/>
    <mergeCell ref="D50:AB50"/>
    <mergeCell ref="AC50:AJ50"/>
    <mergeCell ref="D59:AA59"/>
    <mergeCell ref="AB59:AI59"/>
    <mergeCell ref="AE64:AN64"/>
    <mergeCell ref="A66:F66"/>
    <mergeCell ref="AE67:AN67"/>
    <mergeCell ref="G67:Y67"/>
    <mergeCell ref="Z67:AD67"/>
    <mergeCell ref="A65:F65"/>
    <mergeCell ref="A64:F64"/>
    <mergeCell ref="G64:Y64"/>
    <mergeCell ref="A67:F67"/>
    <mergeCell ref="A63:F63"/>
    <mergeCell ref="A80:F80"/>
    <mergeCell ref="G80:Y80"/>
    <mergeCell ref="G76:Y76"/>
    <mergeCell ref="G77:Y77"/>
    <mergeCell ref="A77:F77"/>
    <mergeCell ref="A78:F78"/>
    <mergeCell ref="A79:F79"/>
    <mergeCell ref="AE68:AN68"/>
    <mergeCell ref="AO109:AV109"/>
    <mergeCell ref="AO76:AV76"/>
    <mergeCell ref="AE86:AN86"/>
    <mergeCell ref="AE82:AN82"/>
    <mergeCell ref="AO69:AV69"/>
    <mergeCell ref="AE95:AN95"/>
    <mergeCell ref="AE106:AN106"/>
    <mergeCell ref="A69:F69"/>
    <mergeCell ref="A75:F75"/>
    <mergeCell ref="G72:Y72"/>
    <mergeCell ref="G73:Y73"/>
    <mergeCell ref="AE74:AN74"/>
    <mergeCell ref="Z69:AD69"/>
    <mergeCell ref="AE69:AN69"/>
    <mergeCell ref="G68:Y68"/>
    <mergeCell ref="A68:F68"/>
    <mergeCell ref="BE111:BL111"/>
    <mergeCell ref="AO94:AV94"/>
    <mergeCell ref="AW101:BD101"/>
    <mergeCell ref="BE94:BL94"/>
    <mergeCell ref="BE68:BL68"/>
    <mergeCell ref="BE74:BL74"/>
    <mergeCell ref="BE75:BL75"/>
    <mergeCell ref="AO93:AV93"/>
    <mergeCell ref="AW93:BD93"/>
    <mergeCell ref="AW75:BD75"/>
    <mergeCell ref="AO86:AV86"/>
    <mergeCell ref="AO87:AV87"/>
    <mergeCell ref="AO80:AV80"/>
    <mergeCell ref="BE76:BL76"/>
    <mergeCell ref="AO90:AV90"/>
    <mergeCell ref="AO92:AV92"/>
    <mergeCell ref="BE108:BL108"/>
    <mergeCell ref="AO108:AV108"/>
    <mergeCell ref="AW108:BD108"/>
    <mergeCell ref="AO101:AV101"/>
    <mergeCell ref="AW76:BD76"/>
    <mergeCell ref="AW69:BD69"/>
    <mergeCell ref="BE93:BL93"/>
    <mergeCell ref="AO103:AV103"/>
    <mergeCell ref="AO95:AV95"/>
    <mergeCell ref="BE102:BL102"/>
    <mergeCell ref="A93:F93"/>
    <mergeCell ref="AW90:BD90"/>
    <mergeCell ref="BE96:BL96"/>
    <mergeCell ref="AE90:AN90"/>
    <mergeCell ref="AE109:AN109"/>
    <mergeCell ref="Z93:AD93"/>
    <mergeCell ref="A95:F95"/>
    <mergeCell ref="Z94:AD94"/>
    <mergeCell ref="G90:Y90"/>
    <mergeCell ref="A91:F91"/>
    <mergeCell ref="G95:Y95"/>
    <mergeCell ref="AE93:AN93"/>
    <mergeCell ref="AE94:AN94"/>
    <mergeCell ref="AE91:AN91"/>
    <mergeCell ref="AE105:AN105"/>
    <mergeCell ref="Z96:AD96"/>
    <mergeCell ref="Z90:AD90"/>
    <mergeCell ref="G108:Y108"/>
    <mergeCell ref="Z104:AD104"/>
    <mergeCell ref="Z95:AD95"/>
    <mergeCell ref="AW104:BD104"/>
    <mergeCell ref="AE102:AN102"/>
    <mergeCell ref="Z103:AD103"/>
    <mergeCell ref="AW103:BD103"/>
    <mergeCell ref="A141:V141"/>
    <mergeCell ref="A103:F103"/>
    <mergeCell ref="G103:Y103"/>
    <mergeCell ref="A110:F110"/>
    <mergeCell ref="G110:Y110"/>
    <mergeCell ref="A111:F111"/>
    <mergeCell ref="G111:Y111"/>
    <mergeCell ref="A140:F140"/>
    <mergeCell ref="A108:F108"/>
    <mergeCell ref="G120:AN120"/>
    <mergeCell ref="AO111:AV111"/>
    <mergeCell ref="AW111:BD111"/>
    <mergeCell ref="Z110:AD110"/>
    <mergeCell ref="AE110:AN110"/>
    <mergeCell ref="Z108:AD108"/>
    <mergeCell ref="AE103:AN103"/>
    <mergeCell ref="AO120:AV120"/>
    <mergeCell ref="AW120:BD120"/>
    <mergeCell ref="AW125:BD125"/>
    <mergeCell ref="Z127:AD127"/>
    <mergeCell ref="AO102:AV102"/>
    <mergeCell ref="A96:F96"/>
    <mergeCell ref="G96:Y96"/>
    <mergeCell ref="G91:Y91"/>
    <mergeCell ref="A104:F104"/>
    <mergeCell ref="G104:Y104"/>
    <mergeCell ref="G98:Y98"/>
    <mergeCell ref="G99:Y99"/>
    <mergeCell ref="AE104:AN104"/>
    <mergeCell ref="AO104:AV104"/>
    <mergeCell ref="AE101:AN101"/>
    <mergeCell ref="A101:F101"/>
    <mergeCell ref="AO97:AV97"/>
    <mergeCell ref="AW88:BD88"/>
    <mergeCell ref="AO77:AV77"/>
    <mergeCell ref="AW77:BD77"/>
    <mergeCell ref="AO82:AV82"/>
    <mergeCell ref="AW95:BD95"/>
    <mergeCell ref="AO96:AV96"/>
    <mergeCell ref="AW83:BD83"/>
    <mergeCell ref="AW79:BD79"/>
    <mergeCell ref="AW82:BD82"/>
    <mergeCell ref="AE97:AN97"/>
    <mergeCell ref="A94:F94"/>
    <mergeCell ref="G94:Y94"/>
    <mergeCell ref="G93:Y93"/>
    <mergeCell ref="AE96:AN96"/>
    <mergeCell ref="AW86:BD86"/>
    <mergeCell ref="AW87:BD87"/>
    <mergeCell ref="Z97:AD97"/>
    <mergeCell ref="A81:F81"/>
    <mergeCell ref="G86:Y86"/>
    <mergeCell ref="G82:Y82"/>
    <mergeCell ref="Z82:AD82"/>
    <mergeCell ref="Z80:AD80"/>
    <mergeCell ref="A83:F83"/>
    <mergeCell ref="G107:Y107"/>
    <mergeCell ref="A107:F107"/>
    <mergeCell ref="Z105:AD105"/>
    <mergeCell ref="Z106:AD106"/>
    <mergeCell ref="Z107:AD107"/>
    <mergeCell ref="AE107:AN107"/>
    <mergeCell ref="AO105:AV105"/>
    <mergeCell ref="AO106:AV106"/>
    <mergeCell ref="AO107:AV107"/>
    <mergeCell ref="AO98:AV98"/>
    <mergeCell ref="AO100:AV100"/>
    <mergeCell ref="G101:Y101"/>
    <mergeCell ref="G97:Y97"/>
    <mergeCell ref="AE98:AN98"/>
    <mergeCell ref="AE99:AN99"/>
    <mergeCell ref="AE100:AN100"/>
    <mergeCell ref="AO99:AV99"/>
    <mergeCell ref="G100:Y100"/>
    <mergeCell ref="A99:F99"/>
    <mergeCell ref="A102:F102"/>
    <mergeCell ref="G102:Y102"/>
    <mergeCell ref="Z102:AD102"/>
    <mergeCell ref="A97:F97"/>
    <mergeCell ref="BE82:BL82"/>
    <mergeCell ref="AO83:AV83"/>
    <mergeCell ref="G71:Y71"/>
    <mergeCell ref="AW74:BD74"/>
    <mergeCell ref="AO74:AV74"/>
    <mergeCell ref="Z74:AD74"/>
    <mergeCell ref="AE75:AN75"/>
    <mergeCell ref="BE83:BL83"/>
    <mergeCell ref="Z83:AD83"/>
    <mergeCell ref="AE83:AN83"/>
    <mergeCell ref="Z71:AD71"/>
    <mergeCell ref="G83:Y83"/>
    <mergeCell ref="AE80:AN80"/>
    <mergeCell ref="G74:Y74"/>
    <mergeCell ref="G78:Y78"/>
    <mergeCell ref="G79:Y79"/>
    <mergeCell ref="Z79:AD79"/>
    <mergeCell ref="AE79:AN79"/>
    <mergeCell ref="BE79:BL79"/>
    <mergeCell ref="A74:F74"/>
    <mergeCell ref="G75:Y75"/>
    <mergeCell ref="A72:F72"/>
    <mergeCell ref="A73:F73"/>
    <mergeCell ref="Z72:AD72"/>
    <mergeCell ref="Z73:AD73"/>
    <mergeCell ref="AE72:AN72"/>
    <mergeCell ref="AE73:AN73"/>
    <mergeCell ref="Z77:AD77"/>
    <mergeCell ref="AE77:AN77"/>
    <mergeCell ref="AO73:AV73"/>
    <mergeCell ref="AO79:AV79"/>
    <mergeCell ref="Z75:AD75"/>
    <mergeCell ref="Z76:AD76"/>
    <mergeCell ref="AE76:AN76"/>
    <mergeCell ref="AO72:AV72"/>
    <mergeCell ref="A76:F76"/>
    <mergeCell ref="Z70:AD70"/>
    <mergeCell ref="AE70:AN70"/>
    <mergeCell ref="AO70:AV70"/>
    <mergeCell ref="AW70:BD70"/>
    <mergeCell ref="BE70:BL70"/>
    <mergeCell ref="Z78:AD78"/>
    <mergeCell ref="AE78:AN78"/>
    <mergeCell ref="AO78:AV78"/>
    <mergeCell ref="AW78:BD78"/>
    <mergeCell ref="BE78:BL78"/>
    <mergeCell ref="AE71:AN71"/>
    <mergeCell ref="AO71:AV71"/>
    <mergeCell ref="Z145:AM145"/>
    <mergeCell ref="A138:X138"/>
    <mergeCell ref="AW85:BD85"/>
    <mergeCell ref="A106:F106"/>
    <mergeCell ref="G84:Y84"/>
    <mergeCell ref="A84:F84"/>
    <mergeCell ref="A85:F85"/>
    <mergeCell ref="G85:Y85"/>
    <mergeCell ref="Z84:AD84"/>
    <mergeCell ref="Z85:AD85"/>
    <mergeCell ref="A98:F98"/>
    <mergeCell ref="A105:F105"/>
    <mergeCell ref="A100:F100"/>
    <mergeCell ref="Z98:AD98"/>
    <mergeCell ref="Z99:AD99"/>
    <mergeCell ref="Z100:AD100"/>
    <mergeCell ref="G105:Y105"/>
    <mergeCell ref="AW102:BD102"/>
    <mergeCell ref="AW107:BD107"/>
    <mergeCell ref="AW105:BD105"/>
    <mergeCell ref="AW98:BD98"/>
    <mergeCell ref="AW99:BD99"/>
    <mergeCell ref="AW100:BD100"/>
    <mergeCell ref="AW110:BD110"/>
    <mergeCell ref="BE84:BL84"/>
    <mergeCell ref="BE85:BL85"/>
    <mergeCell ref="AO84:AV84"/>
    <mergeCell ref="AO85:AV85"/>
    <mergeCell ref="W144:Y144"/>
    <mergeCell ref="Z139:AM139"/>
    <mergeCell ref="AE84:AN84"/>
    <mergeCell ref="AE85:AN85"/>
    <mergeCell ref="AW84:BD84"/>
    <mergeCell ref="G106:Y106"/>
    <mergeCell ref="BE104:BL104"/>
    <mergeCell ref="BE105:BL105"/>
    <mergeCell ref="BE106:BL106"/>
    <mergeCell ref="BE107:BL107"/>
    <mergeCell ref="BE100:BL100"/>
    <mergeCell ref="AE108:AN108"/>
    <mergeCell ref="AW97:BD97"/>
    <mergeCell ref="AO110:AV110"/>
    <mergeCell ref="BE97:BL97"/>
    <mergeCell ref="BE103:BL103"/>
    <mergeCell ref="Z101:AD101"/>
    <mergeCell ref="BE86:BL86"/>
    <mergeCell ref="BE90:BL90"/>
    <mergeCell ref="AW106:BD106"/>
  </mergeCells>
  <phoneticPr fontId="0" type="noConversion"/>
  <conditionalFormatting sqref="G87 G81 G67 G75">
    <cfRule type="cellIs" dxfId="6" priority="22" stopIfTrue="1" operator="equal">
      <formula>$G66</formula>
    </cfRule>
  </conditionalFormatting>
  <conditionalFormatting sqref="G136 G135:L135 H126:L126 H115:L115 G121:L122 H108:L108 G108:G111 H101:L101 G101:G104 G93:L94 G86:L86 G94:G97 G133:G134 G80:L80 G74:L74 D51:I51 G66:L66 D48 G113:G115 G117:G129">
    <cfRule type="cellIs" dxfId="5" priority="23" stopIfTrue="1" operator="equal">
      <formula>#REF!</formula>
    </cfRule>
  </conditionalFormatting>
  <conditionalFormatting sqref="A93:F136 A66:F88">
    <cfRule type="cellIs" dxfId="4" priority="24" stopIfTrue="1" operator="equal">
      <formula>0</formula>
    </cfRule>
  </conditionalFormatting>
  <conditionalFormatting sqref="D49:D50">
    <cfRule type="cellIs" dxfId="3" priority="31" stopIfTrue="1" operator="equal">
      <formula>$D48</formula>
    </cfRule>
  </conditionalFormatting>
  <conditionalFormatting sqref="G123:G124">
    <cfRule type="cellIs" dxfId="2" priority="7" stopIfTrue="1" operator="equal">
      <formula>$G125</formula>
    </cfRule>
  </conditionalFormatting>
  <conditionalFormatting sqref="G131:L131">
    <cfRule type="cellIs" dxfId="1" priority="3" stopIfTrue="1" operator="equal">
      <formula>#REF!</formula>
    </cfRule>
  </conditionalFormatting>
  <conditionalFormatting sqref="G132:G133 G130">
    <cfRule type="cellIs" dxfId="0" priority="70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5" manualBreakCount="5">
    <brk id="34" max="64" man="1"/>
    <brk id="68" max="64" man="1"/>
    <brk id="89" max="64" man="1"/>
    <brk id="111" max="64" man="1"/>
    <brk id="1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1417461</vt:lpstr>
      <vt:lpstr>'1417461'!Область_друку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2023-05-05T05:29:30Z</cp:lastPrinted>
  <dcterms:created xsi:type="dcterms:W3CDTF">2016-08-15T09:54:21Z</dcterms:created>
  <dcterms:modified xsi:type="dcterms:W3CDTF">2023-05-16T13:37:53Z</dcterms:modified>
</cp:coreProperties>
</file>