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Січень\2401\Паспорти УКІ\"/>
    </mc:Choice>
  </mc:AlternateContent>
  <bookViews>
    <workbookView xWindow="0" yWindow="0" windowWidth="28800" windowHeight="12435"/>
  </bookViews>
  <sheets>
    <sheet name="1417670" sheetId="2" r:id="rId1"/>
  </sheets>
  <definedNames>
    <definedName name="_xlnm.Print_Area" localSheetId="0">'1417670'!$A$1:$BM$144</definedName>
  </definedNames>
  <calcPr calcId="152511"/>
</workbook>
</file>

<file path=xl/calcChain.xml><?xml version="1.0" encoding="utf-8"?>
<calcChain xmlns="http://schemas.openxmlformats.org/spreadsheetml/2006/main">
  <c r="AW95" i="2" l="1"/>
  <c r="BE95" i="2" s="1"/>
  <c r="AW91" i="2"/>
  <c r="AW99" i="2" s="1"/>
  <c r="BE91" i="2"/>
  <c r="AW102" i="2"/>
  <c r="AW101" i="2"/>
  <c r="BE101" i="2" s="1"/>
  <c r="BE94" i="2"/>
  <c r="AW122" i="2"/>
  <c r="BE122" i="2" s="1"/>
  <c r="AW121" i="2"/>
  <c r="AW120" i="2" s="1"/>
  <c r="AW112" i="2"/>
  <c r="BE112" i="2" s="1"/>
  <c r="AW111" i="2"/>
  <c r="BE111" i="2" s="1"/>
  <c r="AW110" i="2"/>
  <c r="BE110" i="2"/>
  <c r="AW109" i="2"/>
  <c r="BE109" i="2"/>
  <c r="AW108" i="2"/>
  <c r="BE108" i="2" s="1"/>
  <c r="AW107" i="2"/>
  <c r="BE107" i="2" s="1"/>
  <c r="AW106" i="2"/>
  <c r="BE106" i="2"/>
  <c r="AW105" i="2"/>
  <c r="BE105" i="2"/>
  <c r="AW104" i="2"/>
  <c r="BE104" i="2" s="1"/>
  <c r="AW103" i="2"/>
  <c r="BE103" i="2" s="1"/>
  <c r="BE102" i="2"/>
  <c r="AW89" i="2"/>
  <c r="AW88" i="2" s="1"/>
  <c r="AW90" i="2"/>
  <c r="BE90" i="2" s="1"/>
  <c r="AK67" i="2"/>
  <c r="AS67" i="2" s="1"/>
  <c r="AS71" i="2"/>
  <c r="AS62" i="2"/>
  <c r="AS63" i="2"/>
  <c r="AS64" i="2"/>
  <c r="AS65" i="2"/>
  <c r="AS66" i="2"/>
  <c r="AS59" i="2"/>
  <c r="AS60" i="2"/>
  <c r="AS61" i="2"/>
  <c r="BE93" i="2"/>
  <c r="AS58" i="2"/>
  <c r="AS57" i="2"/>
  <c r="AS55" i="2"/>
  <c r="AS56" i="2"/>
  <c r="AS52" i="2"/>
  <c r="AS53" i="2"/>
  <c r="AS54" i="2"/>
  <c r="AK47" i="2"/>
  <c r="AS47" i="2" s="1"/>
  <c r="AK50" i="2"/>
  <c r="AS50" i="2"/>
  <c r="AS51" i="2"/>
  <c r="A142" i="2"/>
  <c r="AW130" i="2"/>
  <c r="BE130" i="2"/>
  <c r="AW129" i="2"/>
  <c r="BE129" i="2" s="1"/>
  <c r="AW128" i="2"/>
  <c r="BE128" i="2"/>
  <c r="BT72" i="2"/>
  <c r="AS68" i="2"/>
  <c r="AS69" i="2"/>
  <c r="AS70" i="2"/>
  <c r="BE124" i="2"/>
  <c r="AS49" i="2"/>
  <c r="BE121" i="2"/>
  <c r="BE89" i="2"/>
  <c r="AW126" i="2"/>
  <c r="BE126" i="2" s="1"/>
  <c r="AW98" i="2"/>
  <c r="BE98" i="2" s="1"/>
  <c r="AK48" i="2"/>
  <c r="AS48" i="2" s="1"/>
  <c r="BE120" i="2" l="1"/>
  <c r="AW131" i="2"/>
  <c r="BE131" i="2" s="1"/>
  <c r="BT99" i="2"/>
  <c r="BE99" i="2"/>
  <c r="AW113" i="2"/>
  <c r="BE113" i="2" s="1"/>
  <c r="BE88" i="2"/>
  <c r="AK72" i="2"/>
  <c r="AW97" i="2"/>
  <c r="BV48" i="2"/>
  <c r="BT98" i="2"/>
  <c r="BT97" i="2" l="1"/>
  <c r="BE97" i="2"/>
  <c r="BV72" i="2"/>
  <c r="AS72" i="2"/>
  <c r="I23" i="2"/>
  <c r="U22" i="2" s="1"/>
  <c r="AJ79" i="2"/>
  <c r="AJ80" i="2" l="1"/>
  <c r="AR80" i="2" s="1"/>
  <c r="AR79" i="2"/>
</calcChain>
</file>

<file path=xl/sharedStrings.xml><?xml version="1.0" encoding="utf-8"?>
<sst xmlns="http://schemas.openxmlformats.org/spreadsheetml/2006/main" count="262" uniqueCount="140">
  <si>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</si>
  <si>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</si>
  <si>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</si>
  <si>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</si>
  <si>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</si>
  <si>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</si>
  <si>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s4.9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</si>
  <si>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</si>
  <si>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</si>
  <si>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</si>
  <si>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</si>
  <si>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</si>
  <si>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</si>
  <si>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</si>
  <si>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</si>
  <si>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</si>
  <si>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</si>
  <si>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</si>
  <si>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</si>
  <si>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</si>
  <si>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</si>
  <si>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</si>
  <si>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</si>
  <si>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</si>
  <si>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</si>
  <si>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</si>
  <si>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</si>
  <si>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</si>
  <si>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</si>
  <si>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</si>
  <si>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</si>
  <si>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</si>
  <si>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</si>
  <si>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</si>
  <si>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</si>
  <si>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</si>
  <si>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</si>
  <si>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</si>
  <si>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</si>
  <si>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</si>
  <si>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</si>
  <si>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</si>
  <si>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</si>
  <si>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</si>
  <si>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</si>
  <si>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</si>
  <si>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умов для сталого функціонування комунальних підприємств та надання послуг населенню</t>
  </si>
  <si>
    <t>Внески до статутного капіталу міського комунального підприємства  "Хмельницькводоканал"</t>
  </si>
  <si>
    <t>УСЬОГО</t>
  </si>
  <si>
    <t>затрат</t>
  </si>
  <si>
    <t>грн.</t>
  </si>
  <si>
    <t>якості</t>
  </si>
  <si>
    <t>відс.</t>
  </si>
  <si>
    <t>Підтримка підприємств  комунальної форми власності</t>
  </si>
  <si>
    <t>Фінансове управління Хмельницької міської ради</t>
  </si>
  <si>
    <t>Начальник фінансового управління</t>
  </si>
  <si>
    <t>03356163</t>
  </si>
  <si>
    <t>22564000000</t>
  </si>
  <si>
    <t>Внески до статутного капіталу суб`єктів господарювання</t>
  </si>
  <si>
    <t>7670</t>
  </si>
  <si>
    <t>0490</t>
  </si>
  <si>
    <t>Внески до статутного капіталу ХКП "Спецкомунтранс" (Нове будівництво самопливного каналізаційного колектора Хмельницького полігону ТВП  за адресою м. Хмельницький проспект Миру,7)</t>
  </si>
  <si>
    <t>Управління комунальної інфраструктури Хмельницької міської ради</t>
  </si>
  <si>
    <t xml:space="preserve">співвідношення суми поповнення статутного капіталу до розміру статутного капіталу на початок року </t>
  </si>
  <si>
    <t>розрахунково</t>
  </si>
  <si>
    <t>гривень</t>
  </si>
  <si>
    <t>зведений кошторисний розрахунок</t>
  </si>
  <si>
    <t>ефективності</t>
  </si>
  <si>
    <t>продукту</t>
  </si>
  <si>
    <t>рішення сесії міської ради</t>
  </si>
  <si>
    <t>од.</t>
  </si>
  <si>
    <t>Наказ</t>
  </si>
  <si>
    <t>Внески до статутного капіталу міського комунального підприємства  "Хмельницьктеплокомуненерго"</t>
  </si>
  <si>
    <t>техніко-економічне обгрунтування</t>
  </si>
  <si>
    <t>лист-звернення</t>
  </si>
  <si>
    <t>Внески до статутного капіталу МКП "Хмельницькводоканал" (Придбання насосних агрегатів)</t>
  </si>
  <si>
    <t xml:space="preserve">відсоток передбачених коштів на капітальний ремонт теплової мережі по вул. І. Франка, 8, м. Хмельницький  до зведеного кошторису </t>
  </si>
  <si>
    <t xml:space="preserve">відсоток передбачених коштів на Капітальний ремонт теплової мережі по вул. Кам'янецькій, 38, м. Хмельницький до зведеного кошторису </t>
  </si>
  <si>
    <t xml:space="preserve">відсоток передбачених коштів на капітальний ремонт теплової мережі по вул. Зарічанській, 24/2, м. Хмельницький до зведеного кошторису </t>
  </si>
  <si>
    <t>ефнктивності</t>
  </si>
  <si>
    <t>В. о. начальника управління комунальної інфраструктури</t>
  </si>
  <si>
    <t xml:space="preserve">відсоток передбачених коштів на нове будівництво зовнішніх мереж водопостачання вулиць Старосадова, Яблунева, Пшенична, Ланок, Багалія, Колективна мікрорайону Книжківці в м. Хмельницький до зведеного кошторису </t>
  </si>
  <si>
    <t>Внески до статутного капіталу МКП "Хмельницькводоканал" (Нове будівництво зовнішніх мереж водопостачання вулиць Старосадова, Яблунева, Пшенична, Ланок, Багалія, Колективна мікрорайону Книжківці в м. Хмельницький)</t>
  </si>
  <si>
    <t>бюджетної програми місцевого бюджету на 2023  рік</t>
  </si>
  <si>
    <t>Внески до статутного капіталу МКП "Хмельницькводоканал" (Будівництво ділянки водопроводу діам. 315 мм по вул. К. Степанкова в м. Хмельницький)</t>
  </si>
  <si>
    <t>Внески до статутного капіталу МКП "Хмельницькводоканал" (Реконструкція водопроводу від вул. Проскурівська по пров. Проскурівський, вул. Пилипчука до пров. Шевченка в м. Хмельницький)</t>
  </si>
  <si>
    <t>Внески до статутного капіталу МКП "Хмельницькводоканал" (Реконструкція ділянки водопроводу від вул. Кам`янецька по вул. Проскурівського підпілля до р. Плоска в м.Хмельницький)</t>
  </si>
  <si>
    <t>Внески до статутного капіталу МКП "Хмельницькводоканал" (Реконструкція ділянки водопроводу по вул. Залізняка (перехід через вул. П. Мирного) в м. Хмельницький)</t>
  </si>
  <si>
    <t>Внески до статутного капіталу МКП "Хмельницькводоканал" (Реконструкція ділянки водопроводу від ж.б. №4 до ж.б. №2 по вул. Шухевича в м. Хмельницький)</t>
  </si>
  <si>
    <t>Внески до статутного капіталу МКП "Хмельницькводоканал" (Реконструкція водопроводу по вул. Шестакова, від вул. Староміська до ж.б. № 46, 39 по вул. Шестакова в м. Хмельницький)</t>
  </si>
  <si>
    <t>Внески до статутного капіталу МКП "Хмельницькводоканал" (Реконструкція ділянки водопроводу діам. 110 мм по вул. Тернопільська між буд. № 30 - №34 в м. Хмельницький)</t>
  </si>
  <si>
    <t>Внески до статутного капіталу МКП "Хмельницькводоканал" (Реконструкція ділянки водопроводу діам. 160 мм по вул. Прибузька між буд. №10 - №12 в м. Хмельницький)</t>
  </si>
  <si>
    <t>Завдання 1. Поповнення статутного капіталу для функціонування міського комунального підприємства  "Хмельницькводоканал"</t>
  </si>
  <si>
    <t>Завдання 2. Поповнення статутного капіталу для функціонування міського комунального підприємства  "Хмельницьктеплокомуненерго"</t>
  </si>
  <si>
    <t>Внески до статутного капіталу МКП "Хмельницькводоканал" (Реконструкція самопливного каналізаційного колектора діам.800 мм від ж.б.№203 до колодязя №551а по вул. Проскурівського підпілля в м.Хмельницький )</t>
  </si>
  <si>
    <t>Внески до статутного капіталу МКП "Хмельницькводоканал" (Реконструкція напірного каналізаційного колектора діаметром 225 мм від КНС-22, вул. Кам`янецька, 134/1Д в м. Хмельницький)</t>
  </si>
  <si>
    <t>Внески до статутного капіталу МКП "Хмельницькводоканал" (Реконструкція самопливного каналізаційного колектора від буд. №4А по  вул. Свободи до буд.№20/2 по вул. Зарічанській в м. Хмельницький )</t>
  </si>
  <si>
    <t>Внески до статутного капіталу МКП "Хмельницькводоканал" (Реконструкція системи живлення ВНС-10 (придбання силових кабелів))</t>
  </si>
  <si>
    <t>Внески до статутного капіталу МКП "Хмельницькводоканал" (Придбання перетворювача частоти)</t>
  </si>
  <si>
    <t>Внески до статутного капіталу МКП "Хмельницькводоканал" (Придбання силового трансформатора)</t>
  </si>
  <si>
    <t>Внески до статутного капіталу МКП "Хмельницькводоканал" (Придбання генераторів)</t>
  </si>
  <si>
    <t xml:space="preserve">Внески до статутного капіталу міського комунального підприємства  "Хмельницьктеплокомуненерго" (Капітальний ремонт когенераційної установки із заміною щита керування та турбокомпресора за адресо: вул. Майборського, 5, м. Хмельницький ) </t>
  </si>
  <si>
    <t xml:space="preserve">Внески до статутного капіталу міського комунального підприємства  "Хмельницьктеплокомуненерго" (Капітальний ремонт когенераційної установки із заміною щита керування та турбокомпресора за адресо: вул. Шухевича, 8/1-Г, м. Хмельницький) </t>
  </si>
  <si>
    <t xml:space="preserve">Внески до статутного капіталу міського комунального підприємства  "Хмельницьктеплокомуненерго" (Капітальний ремонт когенераційної установки із заміною щита керування та турбокомпресора за адресо: прс. Миру, 99/101, м. Хмельницький) </t>
  </si>
  <si>
    <t>Внески до статутного капіталу міського комунального підприємства  "Хмельницьктеплокомуненерго" (Придбання частотно-регулюючих приводів для підготовки об'єктів до опалювального сезону)</t>
  </si>
  <si>
    <t>обсяг видатків на реконструкцію системи живлення  ВНС-10 (придбання силових кабелів)</t>
  </si>
  <si>
    <t xml:space="preserve">кількість насосних агрегатів, що планується придбати </t>
  </si>
  <si>
    <t>витрати на придбання 1 насосного агрегату</t>
  </si>
  <si>
    <t xml:space="preserve">відсоток передбачених коштів на реконструкцію водопроводу від вул. Проскурівська по пров. Проскурівський, вул. Пилипчука до пров. Шевченка в м. Хмельницький до зведеного кошторису </t>
  </si>
  <si>
    <t xml:space="preserve">відсоток передбачених коштів на будівництво ділянки водопроводу діаметром 315 мм по вул. К. Степанкова в м. Хмельницький до зведеного кошторису </t>
  </si>
  <si>
    <t xml:space="preserve">відсоток передбачених коштів на реконструкцію ділянки водопроводу від вул. Кам`янецька по вул. Проскурівського підпілля до р. Плоска в м.Хмельницький до зведеного кошторису </t>
  </si>
  <si>
    <t xml:space="preserve">відсоток передбачених коштів на реконструкцію ділянки водопроводу по вул. Залізняка (перехід через вул. П. Мирного) в м. Хмельницький до зведеного кошторису </t>
  </si>
  <si>
    <t xml:space="preserve">відсоток передбачених коштів на реконструкцію ділянки водопроводу від ж.б. №4 до ж.б. №2 по вул. Шухевича в м. Хмельницький до зведеного кошторису </t>
  </si>
  <si>
    <t xml:space="preserve">відсоток передбачених коштів на реконструкцію водопроводу по вул. Шестакова, від вул. Староміська до ж.б. № 46, 39 по вул. Шестакова в м. Хмельницький до зведеного кошторису </t>
  </si>
  <si>
    <t xml:space="preserve">відсоток передбачених коштів на реконструкцію ділянки водопроводу діам. 110 мм по вул. Тернопільська між буд. № 30 - №34 в м. Хмельницький до зведеного кошторису </t>
  </si>
  <si>
    <t xml:space="preserve">відсоток передбачених коштів на реконструкцію ділянки водопроводу діам. 160 мм по вул. Прибузька між буд. №10 - №12 в м. Хмельницький до зведеного кошторису </t>
  </si>
  <si>
    <t xml:space="preserve">відсоток передбачених коштів на еконструкція самопливного каналізаційного колектора діам.800 мм від ж.б.№203 до колодязя №551а по вул. Проскурівського підпілля в м.Хмельницький до зведеного кошторису </t>
  </si>
  <si>
    <t xml:space="preserve">відсоток передбачених коштів на реконструкцію напірного каналізаційного колектора  діаметром 225 мм від КНС-22, вул. Кам'янецька, 134/1Д в м. Хмельницький до зведеного кошторису </t>
  </si>
  <si>
    <t xml:space="preserve">відсоток передбачених коштів на реконструкцію самопливного каналізаційного колектора від буд. №4А по  вул. Свободи до буд.№20/2 по вул. Зарічанській в м. Хмельницький до зведеного кошторису </t>
  </si>
  <si>
    <t>Завдання 2. Поповнення статутного капіталу для функціонування  міського комунального підприємства  "Хмельницьктеплокомуненерго"</t>
  </si>
  <si>
    <t>обсяг видатків на капітальний ремонт когенераційної установки із заміною щита керування та турбокомпресора</t>
  </si>
  <si>
    <t xml:space="preserve">обсяг видатків на придбання частотно-регулюючих приводів </t>
  </si>
  <si>
    <t>обсяг видатків, в т. ч.:</t>
  </si>
  <si>
    <t>кількість об'єктів, які планується відремонтувати</t>
  </si>
  <si>
    <t>середні витрати на проведення капітального ремонту 1 об'єкту</t>
  </si>
  <si>
    <t xml:space="preserve"> Конституція України, Бюджетний кодекс України, Закон України "Про Державний бюджет України на 2023 рік", Наказ Міністерства фінансів України від 26.08.2014 року № 836 "Про деякі питання запровадження програмно-цільового методу складання та виконання місцевих бюджетів",  Програма підтримки і  розвитку житлово-комунальної інфраструктури Хмельницької міської територіальної громади  на 2022-2027 роки (із змінами), рішення сесії Хмельницької міської ради від 21.12.2022 року № 12 "Про бюджет Хмельницької міської територіальної громади на 2023 рік"</t>
  </si>
  <si>
    <t>Програма підтримки і  розвитку житлово-комунальної інфраструктури Хмельницької міської територіальної громади  на 2022-2027 роки (із змінами)</t>
  </si>
  <si>
    <t>Василь КАБАЛЬСЬКИЙ</t>
  </si>
  <si>
    <t>(Власне ім'я, ПРІЗВИЩЕ)</t>
  </si>
  <si>
    <t>Сергій ЯМЧУК</t>
  </si>
  <si>
    <t xml:space="preserve">комерційна пропозиція </t>
  </si>
  <si>
    <t>м</t>
  </si>
  <si>
    <t>середні витрати на придбання 1 м силового кабелю</t>
  </si>
  <si>
    <t>протяжність силових кабелів, які планується придбати</t>
  </si>
  <si>
    <t>обсяг видатків на виконання робіт з будівництва та реконструкції ділянки водопроводу, самопливного каналізаційного колектора</t>
  </si>
  <si>
    <t>обсяг видатків на придбання обладнання</t>
  </si>
  <si>
    <t xml:space="preserve">кількість обладнання, що планується придбати </t>
  </si>
  <si>
    <t>середні витрати на придбання 1 од. обладнання</t>
  </si>
  <si>
    <t>кількість об'єктів, на яких планується здійснити будівництво та реконструкцію ділянки водопроводу, самопливного каналізаційного колектора</t>
  </si>
  <si>
    <t xml:space="preserve">середні витрати на будівництво та реконструкцію ділянки водопроводу, самопливного каналізаційного колектора на 1 об'єкті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</si>
</sst>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2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</font>
    <font>
      <sz val="9"/>
      <name val="Times New Roman CYR"/>
      <charset val="204"/>
    </font>
    <font>
      <sz val="9"/>
      <name val="Arial Cyr"/>
      <charset val="204"/>
    </font>
    <font>
      <sz val="10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0" tint="-0.34998626667073579"/>
      <name val="Times New Roman"/>
      <family val="1"/>
      <charset val="204"/>
    </font>
    <font>
      <b/>
      <sz val="10"/>
      <color theme="0" tint="-0.3499862666707357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1" fillId="0" borderId="0"/>
    <xf numFmtId="0" fontId="22" fillId="0" borderId="0"/>
    <xf numFmtId="0" fontId="21" fillId="0" borderId="0"/>
  </cellStyleXfs>
  <cellXfs count="181">
    <xf numFmtId="0" fontId="0" fillId="0" borderId="0" xfId="0"/>
    <xf numFmtId="0" fontId="2" fillId="0" borderId="0" xfId="0" applyFont="1"/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0" xfId="0" applyFont="1"/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top"/>
    </xf>
    <xf numFmtId="0" fontId="2" fillId="0" borderId="1" xfId="0" applyFont="1" applyBorder="1" applyAlignment="1"/>
    <xf numFmtId="0" fontId="18" fillId="0" borderId="0" xfId="0" applyFont="1" applyBorder="1" applyAlignment="1">
      <alignment vertical="top" wrapText="1"/>
    </xf>
    <xf numFmtId="0" fontId="2" fillId="0" borderId="0" xfId="0" applyFont="1" applyBorder="1" applyAlignment="1"/>
    <xf numFmtId="0" fontId="9" fillId="0" borderId="0" xfId="0" applyFont="1" applyBorder="1" applyAlignment="1">
      <alignment horizontal="center" vertical="top"/>
    </xf>
    <xf numFmtId="0" fontId="20" fillId="0" borderId="0" xfId="0" applyFont="1"/>
    <xf numFmtId="0" fontId="19" fillId="0" borderId="0" xfId="0" applyFont="1" applyBorder="1" applyAlignment="1">
      <alignment horizontal="center" vertical="top"/>
    </xf>
    <xf numFmtId="0" fontId="6" fillId="0" borderId="2" xfId="0" applyFont="1" applyBorder="1" applyAlignment="1">
      <alignment vertical="center" wrapText="1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0" fontId="23" fillId="0" borderId="0" xfId="0" applyFont="1"/>
    <xf numFmtId="4" fontId="23" fillId="0" borderId="0" xfId="0" applyNumberFormat="1" applyFont="1"/>
    <xf numFmtId="4" fontId="24" fillId="0" borderId="0" xfId="0" applyNumberFormat="1" applyFont="1"/>
    <xf numFmtId="0" fontId="24" fillId="0" borderId="0" xfId="0" applyFont="1"/>
    <xf numFmtId="4" fontId="3" fillId="3" borderId="0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vertical="center" wrapText="1"/>
    </xf>
    <xf numFmtId="0" fontId="3" fillId="0" borderId="5" xfId="0" applyNumberFormat="1" applyFont="1" applyBorder="1" applyAlignment="1">
      <alignment vertical="center" wrapText="1"/>
    </xf>
    <xf numFmtId="0" fontId="3" fillId="0" borderId="6" xfId="0" applyNumberFormat="1" applyFont="1" applyBorder="1" applyAlignment="1">
      <alignment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3" borderId="4" xfId="0" applyNumberFormat="1" applyFont="1" applyFill="1" applyBorder="1" applyAlignment="1">
      <alignment vertical="center" wrapText="1"/>
    </xf>
    <xf numFmtId="0" fontId="3" fillId="3" borderId="5" xfId="0" applyNumberFormat="1" applyFont="1" applyFill="1" applyBorder="1" applyAlignment="1">
      <alignment vertical="center" wrapText="1"/>
    </xf>
    <xf numFmtId="0" fontId="3" fillId="3" borderId="6" xfId="0" applyNumberFormat="1" applyFont="1" applyFill="1" applyBorder="1" applyAlignment="1">
      <alignment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4" fillId="0" borderId="4" xfId="0" applyNumberFormat="1" applyFont="1" applyBorder="1" applyAlignment="1">
      <alignment horizontal="left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0" fontId="3" fillId="3" borderId="4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4" fontId="4" fillId="3" borderId="3" xfId="0" applyNumberFormat="1" applyFont="1" applyFill="1" applyBorder="1" applyAlignment="1">
      <alignment horizontal="center" vertical="center" wrapText="1"/>
    </xf>
    <xf numFmtId="4" fontId="3" fillId="3" borderId="3" xfId="0" applyNumberFormat="1" applyFont="1" applyFill="1" applyBorder="1" applyAlignment="1">
      <alignment horizontal="center" vertical="center" wrapText="1"/>
    </xf>
    <xf numFmtId="0" fontId="3" fillId="3" borderId="4" xfId="0" applyNumberFormat="1" applyFont="1" applyFill="1" applyBorder="1" applyAlignment="1">
      <alignment horizontal="left" vertical="center" wrapText="1"/>
    </xf>
    <xf numFmtId="0" fontId="3" fillId="3" borderId="5" xfId="0" applyNumberFormat="1" applyFont="1" applyFill="1" applyBorder="1" applyAlignment="1">
      <alignment horizontal="left" vertical="center" wrapText="1"/>
    </xf>
    <xf numFmtId="0" fontId="3" fillId="3" borderId="6" xfId="0" applyNumberFormat="1" applyFont="1" applyFill="1" applyBorder="1" applyAlignment="1">
      <alignment horizontal="left" vertical="center" wrapText="1"/>
    </xf>
    <xf numFmtId="0" fontId="3" fillId="3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Border="1" applyAlignment="1">
      <alignment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vertical="center" wrapText="1"/>
    </xf>
    <xf numFmtId="0" fontId="4" fillId="2" borderId="5" xfId="0" applyNumberFormat="1" applyFont="1" applyFill="1" applyBorder="1" applyAlignment="1">
      <alignment vertical="center" wrapText="1"/>
    </xf>
    <xf numFmtId="0" fontId="4" fillId="2" borderId="6" xfId="0" applyNumberFormat="1" applyFont="1" applyFill="1" applyBorder="1" applyAlignment="1">
      <alignment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4" xfId="0" applyNumberFormat="1" applyFont="1" applyBorder="1" applyAlignment="1">
      <alignment vertical="center" wrapText="1"/>
    </xf>
    <xf numFmtId="0" fontId="4" fillId="0" borderId="5" xfId="0" applyNumberFormat="1" applyFont="1" applyBorder="1" applyAlignment="1">
      <alignment vertical="center" wrapText="1"/>
    </xf>
    <xf numFmtId="0" fontId="4" fillId="0" borderId="6" xfId="0" applyNumberFormat="1" applyFont="1" applyBorder="1" applyAlignment="1">
      <alignment vertical="center" wrapText="1"/>
    </xf>
    <xf numFmtId="0" fontId="3" fillId="0" borderId="4" xfId="0" applyNumberFormat="1" applyFont="1" applyBorder="1" applyAlignment="1">
      <alignment horizontal="left" vertical="center" wrapText="1"/>
    </xf>
    <xf numFmtId="174" fontId="3" fillId="0" borderId="3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left" vertical="center" wrapText="1"/>
    </xf>
    <xf numFmtId="0" fontId="4" fillId="0" borderId="6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left" vertical="center" wrapText="1"/>
    </xf>
    <xf numFmtId="0" fontId="3" fillId="0" borderId="6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3" applyFont="1" applyBorder="1" applyAlignment="1">
      <alignment vertical="center" wrapText="1"/>
    </xf>
    <xf numFmtId="0" fontId="3" fillId="0" borderId="5" xfId="3" applyFont="1" applyBorder="1" applyAlignment="1">
      <alignment vertical="center" wrapText="1"/>
    </xf>
    <xf numFmtId="0" fontId="3" fillId="0" borderId="6" xfId="3" applyFont="1" applyBorder="1" applyAlignment="1">
      <alignment vertical="center" wrapText="1"/>
    </xf>
    <xf numFmtId="0" fontId="3" fillId="0" borderId="2" xfId="0" applyFont="1" applyBorder="1" applyAlignment="1">
      <alignment horizontal="right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3" fillId="0" borderId="4" xfId="0" applyNumberFormat="1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2" xfId="0" quotePrefix="1" applyFont="1" applyBorder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14" fontId="11" fillId="3" borderId="2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8" fillId="0" borderId="2" xfId="0" applyFont="1" applyBorder="1" applyAlignment="1">
      <alignment vertical="top" wrapText="1"/>
    </xf>
    <xf numFmtId="0" fontId="10" fillId="0" borderId="0" xfId="0" applyFont="1" applyAlignment="1">
      <alignment horizontal="center" vertical="center" wrapText="1"/>
    </xf>
    <xf numFmtId="0" fontId="13" fillId="0" borderId="2" xfId="0" quotePrefix="1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9" fillId="0" borderId="0" xfId="0" applyFont="1" applyAlignment="1">
      <alignment horizontal="center" vertical="top" wrapText="1"/>
    </xf>
    <xf numFmtId="4" fontId="10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wrapText="1"/>
    </xf>
    <xf numFmtId="0" fontId="17" fillId="0" borderId="5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8" fillId="0" borderId="5" xfId="0" applyFont="1" applyBorder="1" applyAlignment="1">
      <alignment horizontal="center" wrapText="1"/>
    </xf>
    <xf numFmtId="14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1" fillId="0" borderId="2" xfId="0" applyFont="1" applyBorder="1" applyAlignment="1">
      <alignment horizontal="left" vertical="top" wrapText="1"/>
    </xf>
    <xf numFmtId="0" fontId="3" fillId="0" borderId="4" xfId="0" applyNumberFormat="1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center" wrapText="1"/>
    </xf>
    <xf numFmtId="0" fontId="2" fillId="0" borderId="2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top" wrapText="1"/>
    </xf>
  </cellXfs>
  <cellStyles count="4">
    <cellStyle name="Звичайний" xfId="0" builtinId="0"/>
    <cellStyle name="Звичайний 21 2 3 2" xfId="1"/>
    <cellStyle name="Звичайний 21 2 3 2 3" xfId="2"/>
    <cellStyle name="Звичайний 21 2 3 2 3 2 2" xfId="3"/>
  </cellStyles>
  <dxfs count="3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44"/>
  <sheetViews>
    <sheetView tabSelected="1" view="pageBreakPreview" zoomScaleNormal="100" zoomScaleSheetLayoutView="100" workbookViewId="0">
      <selection activeCell="A142" sqref="A142:H142"/>
    </sheetView>
  </sheetViews>
  <sheetFormatPr defaultRowHeight="12.75" x14ac:dyDescent="0.2"/>
  <cols>
    <col min="1" max="20" width="2.85546875" style="1" customWidth="1"/>
    <col min="21" max="21" width="4.7109375" style="1" customWidth="1"/>
    <col min="22" max="27" width="2.85546875" style="1" customWidth="1"/>
    <col min="28" max="28" width="3.5703125" style="1" customWidth="1"/>
    <col min="29" max="54" width="2.85546875" style="1" customWidth="1"/>
    <col min="55" max="55" width="3.5703125" style="1" customWidth="1"/>
    <col min="56" max="65" width="2.85546875" style="1" customWidth="1"/>
    <col min="66" max="71" width="3" style="1" customWidth="1"/>
    <col min="72" max="72" width="12.140625" style="1" customWidth="1"/>
    <col min="73" max="73" width="3" style="1" customWidth="1"/>
    <col min="74" max="74" width="12.42578125" style="1" customWidth="1"/>
    <col min="75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64" t="s">
        <v>19</v>
      </c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</row>
    <row r="2" spans="1:77" ht="15.95" customHeight="1" x14ac:dyDescent="0.2">
      <c r="AO2" s="158" t="s">
        <v>0</v>
      </c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</row>
    <row r="3" spans="1:77" ht="15" customHeight="1" x14ac:dyDescent="0.2">
      <c r="AO3" s="171" t="s">
        <v>71</v>
      </c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</row>
    <row r="4" spans="1:77" ht="32.1" customHeight="1" x14ac:dyDescent="0.25">
      <c r="AO4" s="166" t="s">
        <v>62</v>
      </c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</row>
    <row r="5" spans="1:77" x14ac:dyDescent="0.2">
      <c r="AO5" s="170" t="s">
        <v>7</v>
      </c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BA5" s="170"/>
      <c r="BB5" s="170"/>
      <c r="BC5" s="170"/>
      <c r="BD5" s="170"/>
      <c r="BE5" s="170"/>
      <c r="BF5" s="170"/>
      <c r="BG5" s="170"/>
      <c r="BH5" s="170"/>
      <c r="BI5" s="170"/>
      <c r="BJ5" s="170"/>
      <c r="BK5" s="170"/>
      <c r="BL5" s="170"/>
    </row>
    <row r="6" spans="1:77" ht="7.5" customHeight="1" x14ac:dyDescent="0.2"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  <c r="BC6" s="165"/>
      <c r="BD6" s="165"/>
      <c r="BE6" s="165"/>
      <c r="BF6" s="165"/>
    </row>
    <row r="7" spans="1:77" ht="12.75" customHeight="1" x14ac:dyDescent="0.2">
      <c r="AO7" s="167">
        <v>44949</v>
      </c>
      <c r="AP7" s="168"/>
      <c r="AQ7" s="168"/>
      <c r="AR7" s="168"/>
      <c r="AS7" s="168"/>
      <c r="AT7" s="168"/>
      <c r="AU7" s="168"/>
      <c r="AV7" s="1" t="s">
        <v>45</v>
      </c>
      <c r="AW7" s="179">
        <v>5</v>
      </c>
      <c r="AX7" s="179"/>
      <c r="AY7" s="179"/>
      <c r="AZ7" s="179"/>
      <c r="BA7" s="179"/>
      <c r="BB7" s="179"/>
      <c r="BC7" s="179"/>
      <c r="BD7" s="179"/>
      <c r="BE7" s="179"/>
      <c r="BF7" s="179"/>
    </row>
    <row r="8" spans="1:77" x14ac:dyDescent="0.2">
      <c r="AO8" s="30"/>
      <c r="AP8" s="30"/>
      <c r="AQ8" s="30"/>
      <c r="AR8" s="30"/>
      <c r="AS8" s="30"/>
      <c r="AT8" s="30"/>
      <c r="AU8" s="30"/>
      <c r="AW8" s="18"/>
      <c r="AX8" s="18"/>
      <c r="AY8" s="18"/>
      <c r="AZ8" s="18"/>
      <c r="BA8" s="18"/>
      <c r="BB8" s="18"/>
      <c r="BC8" s="18"/>
      <c r="BD8" s="18"/>
      <c r="BE8" s="18"/>
      <c r="BF8" s="18"/>
    </row>
    <row r="10" spans="1:77" ht="15.75" customHeight="1" x14ac:dyDescent="0.2">
      <c r="A10" s="169" t="s">
        <v>8</v>
      </c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69"/>
      <c r="BG10" s="169"/>
      <c r="BH10" s="169"/>
      <c r="BI10" s="169"/>
      <c r="BJ10" s="169"/>
      <c r="BK10" s="169"/>
      <c r="BL10" s="169"/>
    </row>
    <row r="11" spans="1:77" ht="15.75" customHeight="1" x14ac:dyDescent="0.2">
      <c r="A11" s="169" t="s">
        <v>83</v>
      </c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69"/>
      <c r="BF11" s="169"/>
      <c r="BG11" s="169"/>
      <c r="BH11" s="169"/>
      <c r="BI11" s="169"/>
      <c r="BJ11" s="169"/>
      <c r="BK11" s="169"/>
      <c r="BL11" s="169"/>
    </row>
    <row r="12" spans="1:77" ht="6" customHeight="1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</row>
    <row r="13" spans="1:77" customFormat="1" ht="18.75" customHeight="1" x14ac:dyDescent="0.2">
      <c r="A13" s="19" t="s">
        <v>35</v>
      </c>
      <c r="B13" s="153">
        <v>1400000</v>
      </c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48"/>
      <c r="N13" s="155" t="s">
        <v>62</v>
      </c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49"/>
      <c r="AU13" s="153" t="s">
        <v>56</v>
      </c>
      <c r="AV13" s="154"/>
      <c r="AW13" s="154"/>
      <c r="AX13" s="154"/>
      <c r="AY13" s="154"/>
      <c r="AZ13" s="154"/>
      <c r="BA13" s="154"/>
      <c r="BB13" s="154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</row>
    <row r="14" spans="1:77" customFormat="1" ht="24" customHeight="1" x14ac:dyDescent="0.2">
      <c r="A14" s="27"/>
      <c r="B14" s="156" t="s">
        <v>38</v>
      </c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44"/>
      <c r="N14" s="180" t="s">
        <v>44</v>
      </c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44"/>
      <c r="AU14" s="156" t="s">
        <v>37</v>
      </c>
      <c r="AV14" s="156"/>
      <c r="AW14" s="156"/>
      <c r="AX14" s="156"/>
      <c r="AY14" s="156"/>
      <c r="AZ14" s="156"/>
      <c r="BA14" s="156"/>
      <c r="BB14" s="156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</row>
    <row r="15" spans="1:77" customFormat="1" x14ac:dyDescent="0.2">
      <c r="BE15" s="23"/>
      <c r="BF15" s="23"/>
      <c r="BG15" s="23"/>
      <c r="BH15" s="23"/>
      <c r="BI15" s="23"/>
      <c r="BJ15" s="23"/>
      <c r="BK15" s="23"/>
      <c r="BL15" s="23"/>
    </row>
    <row r="16" spans="1:77" customFormat="1" ht="19.5" customHeight="1" x14ac:dyDescent="0.2">
      <c r="A16" s="29" t="s">
        <v>4</v>
      </c>
      <c r="B16" s="153">
        <v>1410000</v>
      </c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48"/>
      <c r="N16" s="155" t="s">
        <v>62</v>
      </c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49"/>
      <c r="AU16" s="153" t="s">
        <v>56</v>
      </c>
      <c r="AV16" s="154"/>
      <c r="AW16" s="154"/>
      <c r="AX16" s="154"/>
      <c r="AY16" s="154"/>
      <c r="AZ16" s="154"/>
      <c r="BA16" s="154"/>
      <c r="BB16" s="154"/>
      <c r="BC16" s="20"/>
      <c r="BD16" s="20"/>
      <c r="BE16" s="20"/>
      <c r="BF16" s="20"/>
      <c r="BG16" s="20"/>
      <c r="BH16" s="20"/>
      <c r="BI16" s="20"/>
      <c r="BJ16" s="20"/>
      <c r="BK16" s="20"/>
      <c r="BL16" s="21"/>
      <c r="BM16" s="24"/>
      <c r="BN16" s="24"/>
      <c r="BO16" s="24"/>
      <c r="BP16" s="20"/>
      <c r="BQ16" s="20"/>
      <c r="BR16" s="20"/>
      <c r="BS16" s="20"/>
      <c r="BT16" s="20"/>
      <c r="BU16" s="20"/>
      <c r="BV16" s="20"/>
      <c r="BW16" s="20"/>
    </row>
    <row r="17" spans="1:79" customFormat="1" ht="24" customHeight="1" x14ac:dyDescent="0.2">
      <c r="A17" s="26"/>
      <c r="B17" s="156" t="s">
        <v>38</v>
      </c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44"/>
      <c r="N17" s="180" t="s">
        <v>43</v>
      </c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0"/>
      <c r="AT17" s="44"/>
      <c r="AU17" s="156" t="s">
        <v>37</v>
      </c>
      <c r="AV17" s="156"/>
      <c r="AW17" s="156"/>
      <c r="AX17" s="156"/>
      <c r="AY17" s="156"/>
      <c r="AZ17" s="156"/>
      <c r="BA17" s="156"/>
      <c r="BB17" s="156"/>
      <c r="BC17" s="22"/>
      <c r="BD17" s="22"/>
      <c r="BE17" s="22"/>
      <c r="BF17" s="22"/>
      <c r="BG17" s="22"/>
      <c r="BH17" s="22"/>
      <c r="BI17" s="22"/>
      <c r="BJ17" s="22"/>
      <c r="BK17" s="25"/>
      <c r="BL17" s="22"/>
      <c r="BM17" s="24"/>
      <c r="BN17" s="24"/>
      <c r="BO17" s="24"/>
      <c r="BP17" s="22"/>
      <c r="BQ17" s="22"/>
      <c r="BR17" s="22"/>
      <c r="BS17" s="22"/>
      <c r="BT17" s="22"/>
      <c r="BU17" s="22"/>
      <c r="BV17" s="22"/>
      <c r="BW17" s="22"/>
    </row>
    <row r="18" spans="1:79" customFormat="1" x14ac:dyDescent="0.2"/>
    <row r="19" spans="1:79" customFormat="1" ht="28.5" customHeight="1" x14ac:dyDescent="0.2">
      <c r="A19" s="19" t="s">
        <v>36</v>
      </c>
      <c r="B19" s="153">
        <v>1417670</v>
      </c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39"/>
      <c r="N19" s="153" t="s">
        <v>59</v>
      </c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38"/>
      <c r="AA19" s="153" t="s">
        <v>60</v>
      </c>
      <c r="AB19" s="154"/>
      <c r="AC19" s="154"/>
      <c r="AD19" s="154"/>
      <c r="AE19" s="154"/>
      <c r="AF19" s="154"/>
      <c r="AG19" s="154"/>
      <c r="AH19" s="154"/>
      <c r="AI19" s="154"/>
      <c r="AJ19" s="38"/>
      <c r="AK19" s="154" t="s">
        <v>58</v>
      </c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38"/>
      <c r="BE19" s="153" t="s">
        <v>57</v>
      </c>
      <c r="BF19" s="154"/>
      <c r="BG19" s="154"/>
      <c r="BH19" s="154"/>
      <c r="BI19" s="154"/>
      <c r="BJ19" s="154"/>
      <c r="BK19" s="154"/>
      <c r="BL19" s="154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</row>
    <row r="20" spans="1:79" customFormat="1" ht="25.5" customHeight="1" x14ac:dyDescent="0.2">
      <c r="B20" s="156" t="s">
        <v>38</v>
      </c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45"/>
      <c r="N20" s="156" t="s">
        <v>39</v>
      </c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46"/>
      <c r="AA20" s="176" t="s">
        <v>40</v>
      </c>
      <c r="AB20" s="176"/>
      <c r="AC20" s="176"/>
      <c r="AD20" s="176"/>
      <c r="AE20" s="176"/>
      <c r="AF20" s="176"/>
      <c r="AG20" s="176"/>
      <c r="AH20" s="176"/>
      <c r="AI20" s="176"/>
      <c r="AJ20" s="46"/>
      <c r="AK20" s="175" t="s">
        <v>41</v>
      </c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  <c r="AV20" s="175"/>
      <c r="AW20" s="175"/>
      <c r="AX20" s="175"/>
      <c r="AY20" s="175"/>
      <c r="AZ20" s="175"/>
      <c r="BA20" s="175"/>
      <c r="BB20" s="175"/>
      <c r="BC20" s="175"/>
      <c r="BD20" s="46"/>
      <c r="BE20" s="156" t="s">
        <v>42</v>
      </c>
      <c r="BF20" s="156"/>
      <c r="BG20" s="156"/>
      <c r="BH20" s="156"/>
      <c r="BI20" s="156"/>
      <c r="BJ20" s="156"/>
      <c r="BK20" s="156"/>
      <c r="BL20" s="156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</row>
    <row r="21" spans="1:79" ht="6.75" customHeight="1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</row>
    <row r="22" spans="1:79" ht="24.95" customHeight="1" x14ac:dyDescent="0.2">
      <c r="A22" s="178" t="s">
        <v>33</v>
      </c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57">
        <f>AS22+I23</f>
        <v>33987000</v>
      </c>
      <c r="V22" s="157"/>
      <c r="W22" s="157"/>
      <c r="X22" s="157"/>
      <c r="Y22" s="157"/>
      <c r="Z22" s="157"/>
      <c r="AA22" s="157"/>
      <c r="AB22" s="157"/>
      <c r="AC22" s="157"/>
      <c r="AD22" s="157"/>
      <c r="AE22" s="177" t="s">
        <v>34</v>
      </c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57">
        <v>0</v>
      </c>
      <c r="AT22" s="157"/>
      <c r="AU22" s="157"/>
      <c r="AV22" s="157"/>
      <c r="AW22" s="157"/>
      <c r="AX22" s="157"/>
      <c r="AY22" s="157"/>
      <c r="AZ22" s="157"/>
      <c r="BA22" s="157"/>
      <c r="BB22" s="157"/>
      <c r="BC22" s="157"/>
      <c r="BD22" s="137" t="s">
        <v>10</v>
      </c>
      <c r="BE22" s="137"/>
      <c r="BF22" s="137"/>
      <c r="BG22" s="137"/>
      <c r="BH22" s="137"/>
      <c r="BI22" s="137"/>
      <c r="BJ22" s="137"/>
      <c r="BK22" s="137"/>
      <c r="BL22" s="137"/>
    </row>
    <row r="23" spans="1:79" ht="24.95" customHeight="1" x14ac:dyDescent="0.2">
      <c r="A23" s="137" t="s">
        <v>9</v>
      </c>
      <c r="B23" s="137"/>
      <c r="C23" s="137"/>
      <c r="D23" s="137"/>
      <c r="E23" s="137"/>
      <c r="F23" s="137"/>
      <c r="G23" s="137"/>
      <c r="H23" s="137"/>
      <c r="I23" s="157">
        <f>AK72</f>
        <v>33987000</v>
      </c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37" t="s">
        <v>11</v>
      </c>
      <c r="U23" s="137"/>
      <c r="V23" s="137"/>
      <c r="W23" s="137"/>
      <c r="X23" s="9"/>
      <c r="Y23" s="9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10"/>
      <c r="AO23" s="10"/>
      <c r="AP23" s="10"/>
      <c r="AQ23" s="10"/>
      <c r="AR23" s="10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10"/>
      <c r="BE23" s="10"/>
      <c r="BF23" s="10"/>
      <c r="BG23" s="10"/>
      <c r="BH23" s="10"/>
      <c r="BI23" s="10"/>
      <c r="BJ23" s="6"/>
      <c r="BK23" s="6"/>
      <c r="BL23" s="6"/>
    </row>
    <row r="24" spans="1:79" ht="12.75" customHeight="1" x14ac:dyDescent="0.2">
      <c r="A24" s="5"/>
      <c r="B24" s="5"/>
      <c r="C24" s="5"/>
      <c r="D24" s="5"/>
      <c r="E24" s="5"/>
      <c r="F24" s="5"/>
      <c r="G24" s="5"/>
      <c r="H24" s="5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5"/>
      <c r="U24" s="5"/>
      <c r="V24" s="5"/>
      <c r="W24" s="5"/>
      <c r="X24" s="9"/>
      <c r="Y24" s="9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10"/>
      <c r="AO24" s="10"/>
      <c r="AP24" s="10"/>
      <c r="AQ24" s="10"/>
      <c r="AR24" s="10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10"/>
      <c r="BE24" s="10"/>
      <c r="BF24" s="10"/>
      <c r="BG24" s="10"/>
      <c r="BH24" s="10"/>
      <c r="BI24" s="10"/>
      <c r="BJ24" s="6"/>
      <c r="BK24" s="6"/>
      <c r="BL24" s="6"/>
    </row>
    <row r="25" spans="1:79" ht="15.75" customHeight="1" x14ac:dyDescent="0.2">
      <c r="A25" s="158" t="s">
        <v>21</v>
      </c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58"/>
      <c r="BL25" s="158"/>
    </row>
    <row r="26" spans="1:79" ht="53.25" customHeight="1" x14ac:dyDescent="0.2">
      <c r="A26" s="162" t="s">
        <v>125</v>
      </c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  <c r="BB26" s="162"/>
      <c r="BC26" s="162"/>
      <c r="BD26" s="162"/>
      <c r="BE26" s="162"/>
      <c r="BF26" s="162"/>
      <c r="BG26" s="162"/>
      <c r="BH26" s="162"/>
      <c r="BI26" s="162"/>
      <c r="BJ26" s="162"/>
      <c r="BK26" s="162"/>
      <c r="BL26" s="162"/>
    </row>
    <row r="27" spans="1:79" ht="12.75" customHeigh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79" ht="19.5" customHeight="1" x14ac:dyDescent="0.2">
      <c r="A28" s="137" t="s">
        <v>20</v>
      </c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</row>
    <row r="29" spans="1:79" ht="19.5" customHeight="1" x14ac:dyDescent="0.2">
      <c r="A29" s="72" t="s">
        <v>15</v>
      </c>
      <c r="B29" s="72"/>
      <c r="C29" s="72"/>
      <c r="D29" s="72"/>
      <c r="E29" s="72"/>
      <c r="F29" s="72"/>
      <c r="G29" s="68" t="s">
        <v>24</v>
      </c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5"/>
    </row>
    <row r="30" spans="1:79" ht="18" customHeight="1" x14ac:dyDescent="0.2">
      <c r="A30" s="72">
        <v>1</v>
      </c>
      <c r="B30" s="72"/>
      <c r="C30" s="72"/>
      <c r="D30" s="72"/>
      <c r="E30" s="72"/>
      <c r="F30" s="72"/>
      <c r="G30" s="68">
        <v>2</v>
      </c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5"/>
    </row>
    <row r="31" spans="1:79" ht="18" customHeight="1" x14ac:dyDescent="0.2">
      <c r="A31" s="72">
        <v>1</v>
      </c>
      <c r="B31" s="72"/>
      <c r="C31" s="72"/>
      <c r="D31" s="72"/>
      <c r="E31" s="72"/>
      <c r="F31" s="72"/>
      <c r="G31" s="112" t="s">
        <v>46</v>
      </c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1"/>
      <c r="CA31" s="1" t="s">
        <v>32</v>
      </c>
    </row>
    <row r="32" spans="1:79" ht="12.75" customHeight="1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</row>
    <row r="33" spans="1:78" ht="17.25" customHeight="1" x14ac:dyDescent="0.2">
      <c r="A33" s="137" t="s">
        <v>22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</row>
    <row r="34" spans="1:78" ht="18.75" customHeight="1" x14ac:dyDescent="0.2">
      <c r="A34" s="163" t="s">
        <v>53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  <c r="BB34" s="163"/>
      <c r="BC34" s="163"/>
      <c r="BD34" s="163"/>
      <c r="BE34" s="163"/>
      <c r="BF34" s="163"/>
      <c r="BG34" s="163"/>
      <c r="BH34" s="163"/>
      <c r="BI34" s="163"/>
      <c r="BJ34" s="163"/>
      <c r="BK34" s="163"/>
      <c r="BL34" s="163"/>
    </row>
    <row r="35" spans="1:78" ht="12.75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</row>
    <row r="36" spans="1:78" ht="19.5" customHeight="1" x14ac:dyDescent="0.2">
      <c r="A36" s="137" t="s">
        <v>23</v>
      </c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</row>
    <row r="37" spans="1:78" ht="18" customHeight="1" x14ac:dyDescent="0.2">
      <c r="A37" s="72" t="s">
        <v>15</v>
      </c>
      <c r="B37" s="72"/>
      <c r="C37" s="72"/>
      <c r="D37" s="72"/>
      <c r="E37" s="72"/>
      <c r="F37" s="72"/>
      <c r="G37" s="68" t="s">
        <v>12</v>
      </c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5"/>
    </row>
    <row r="38" spans="1:78" ht="18" customHeight="1" x14ac:dyDescent="0.2">
      <c r="A38" s="72">
        <v>1</v>
      </c>
      <c r="B38" s="72"/>
      <c r="C38" s="72"/>
      <c r="D38" s="72"/>
      <c r="E38" s="72"/>
      <c r="F38" s="72"/>
      <c r="G38" s="68">
        <v>2</v>
      </c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5"/>
    </row>
    <row r="39" spans="1:78" ht="18" customHeight="1" x14ac:dyDescent="0.2">
      <c r="A39" s="72">
        <v>1</v>
      </c>
      <c r="B39" s="72"/>
      <c r="C39" s="72"/>
      <c r="D39" s="72"/>
      <c r="E39" s="72"/>
      <c r="F39" s="72"/>
      <c r="G39" s="172" t="s">
        <v>92</v>
      </c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3"/>
      <c r="AK39" s="173"/>
      <c r="AL39" s="173"/>
      <c r="AM39" s="173"/>
      <c r="AN39" s="173"/>
      <c r="AO39" s="173"/>
      <c r="AP39" s="173"/>
      <c r="AQ39" s="173"/>
      <c r="AR39" s="173"/>
      <c r="AS39" s="173"/>
      <c r="AT39" s="173"/>
      <c r="AU39" s="173"/>
      <c r="AV39" s="173"/>
      <c r="AW39" s="173"/>
      <c r="AX39" s="173"/>
      <c r="AY39" s="173"/>
      <c r="AZ39" s="173"/>
      <c r="BA39" s="173"/>
      <c r="BB39" s="173"/>
      <c r="BC39" s="173"/>
      <c r="BD39" s="173"/>
      <c r="BE39" s="173"/>
      <c r="BF39" s="173"/>
      <c r="BG39" s="173"/>
      <c r="BH39" s="173"/>
      <c r="BI39" s="173"/>
      <c r="BJ39" s="173"/>
      <c r="BK39" s="173"/>
      <c r="BL39" s="174"/>
    </row>
    <row r="40" spans="1:78" ht="18" customHeight="1" x14ac:dyDescent="0.2">
      <c r="A40" s="72">
        <v>2</v>
      </c>
      <c r="B40" s="72"/>
      <c r="C40" s="72"/>
      <c r="D40" s="72"/>
      <c r="E40" s="72"/>
      <c r="F40" s="72"/>
      <c r="G40" s="172" t="s">
        <v>93</v>
      </c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H40" s="173"/>
      <c r="AI40" s="173"/>
      <c r="AJ40" s="173"/>
      <c r="AK40" s="173"/>
      <c r="AL40" s="173"/>
      <c r="AM40" s="173"/>
      <c r="AN40" s="173"/>
      <c r="AO40" s="173"/>
      <c r="AP40" s="173"/>
      <c r="AQ40" s="173"/>
      <c r="AR40" s="173"/>
      <c r="AS40" s="173"/>
      <c r="AT40" s="173"/>
      <c r="AU40" s="173"/>
      <c r="AV40" s="173"/>
      <c r="AW40" s="173"/>
      <c r="AX40" s="173"/>
      <c r="AY40" s="173"/>
      <c r="AZ40" s="173"/>
      <c r="BA40" s="173"/>
      <c r="BB40" s="173"/>
      <c r="BC40" s="173"/>
      <c r="BD40" s="173"/>
      <c r="BE40" s="173"/>
      <c r="BF40" s="173"/>
      <c r="BG40" s="173"/>
      <c r="BH40" s="173"/>
      <c r="BI40" s="173"/>
      <c r="BJ40" s="173"/>
      <c r="BK40" s="173"/>
      <c r="BL40" s="174"/>
    </row>
    <row r="41" spans="1:78" ht="15.75" x14ac:dyDescent="0.2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</row>
    <row r="42" spans="1:78" ht="15.75" customHeight="1" x14ac:dyDescent="0.2">
      <c r="A42" s="137" t="s">
        <v>25</v>
      </c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</row>
    <row r="43" spans="1:78" ht="15" customHeight="1" x14ac:dyDescent="0.2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130" t="s">
        <v>65</v>
      </c>
      <c r="AT43" s="130"/>
      <c r="AU43" s="130"/>
      <c r="AV43" s="130"/>
      <c r="AW43" s="130"/>
      <c r="AX43" s="130"/>
      <c r="AY43" s="130"/>
      <c r="AZ43" s="130"/>
      <c r="BA43" s="17"/>
      <c r="BB43" s="17"/>
      <c r="BC43" s="17"/>
      <c r="BD43" s="17"/>
      <c r="BE43" s="17"/>
      <c r="BF43" s="17"/>
      <c r="BG43" s="17"/>
      <c r="BH43" s="17"/>
      <c r="BI43" s="4"/>
      <c r="BJ43" s="4"/>
      <c r="BK43" s="4"/>
      <c r="BL43" s="4"/>
    </row>
    <row r="44" spans="1:78" ht="15.95" customHeight="1" x14ac:dyDescent="0.2">
      <c r="A44" s="72" t="s">
        <v>15</v>
      </c>
      <c r="B44" s="72"/>
      <c r="C44" s="72"/>
      <c r="D44" s="121" t="s">
        <v>13</v>
      </c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3"/>
      <c r="AC44" s="72" t="s">
        <v>16</v>
      </c>
      <c r="AD44" s="72"/>
      <c r="AE44" s="72"/>
      <c r="AF44" s="72"/>
      <c r="AG44" s="72"/>
      <c r="AH44" s="72"/>
      <c r="AI44" s="72"/>
      <c r="AJ44" s="72"/>
      <c r="AK44" s="72" t="s">
        <v>17</v>
      </c>
      <c r="AL44" s="72"/>
      <c r="AM44" s="72"/>
      <c r="AN44" s="72"/>
      <c r="AO44" s="72"/>
      <c r="AP44" s="72"/>
      <c r="AQ44" s="72"/>
      <c r="AR44" s="72"/>
      <c r="AS44" s="72" t="s">
        <v>14</v>
      </c>
      <c r="AT44" s="72"/>
      <c r="AU44" s="72"/>
      <c r="AV44" s="72"/>
      <c r="AW44" s="72"/>
      <c r="AX44" s="72"/>
      <c r="AY44" s="72"/>
      <c r="AZ44" s="72"/>
      <c r="BA44" s="15"/>
      <c r="BB44" s="15"/>
      <c r="BC44" s="15"/>
      <c r="BD44" s="15"/>
      <c r="BE44" s="15"/>
      <c r="BF44" s="15"/>
      <c r="BG44" s="15"/>
      <c r="BH44" s="15"/>
    </row>
    <row r="45" spans="1:78" ht="16.5" customHeight="1" x14ac:dyDescent="0.2">
      <c r="A45" s="72"/>
      <c r="B45" s="72"/>
      <c r="C45" s="72"/>
      <c r="D45" s="124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6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15"/>
      <c r="BB45" s="15"/>
      <c r="BC45" s="15"/>
      <c r="BD45" s="15"/>
      <c r="BE45" s="15"/>
      <c r="BF45" s="15"/>
      <c r="BG45" s="15"/>
      <c r="BH45" s="15"/>
    </row>
    <row r="46" spans="1:78" ht="15.75" x14ac:dyDescent="0.2">
      <c r="A46" s="72">
        <v>1</v>
      </c>
      <c r="B46" s="72"/>
      <c r="C46" s="72"/>
      <c r="D46" s="68">
        <v>2</v>
      </c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72">
        <v>3</v>
      </c>
      <c r="AD46" s="72"/>
      <c r="AE46" s="72"/>
      <c r="AF46" s="72"/>
      <c r="AG46" s="72"/>
      <c r="AH46" s="72"/>
      <c r="AI46" s="72"/>
      <c r="AJ46" s="72"/>
      <c r="AK46" s="72">
        <v>4</v>
      </c>
      <c r="AL46" s="72"/>
      <c r="AM46" s="72"/>
      <c r="AN46" s="72"/>
      <c r="AO46" s="72"/>
      <c r="AP46" s="72"/>
      <c r="AQ46" s="72"/>
      <c r="AR46" s="72"/>
      <c r="AS46" s="72">
        <v>5</v>
      </c>
      <c r="AT46" s="72"/>
      <c r="AU46" s="72"/>
      <c r="AV46" s="72"/>
      <c r="AW46" s="72"/>
      <c r="AX46" s="72"/>
      <c r="AY46" s="72"/>
      <c r="AZ46" s="72"/>
      <c r="BA46" s="15"/>
      <c r="BB46" s="15"/>
      <c r="BC46" s="15"/>
      <c r="BD46" s="15"/>
      <c r="BE46" s="15"/>
      <c r="BF46" s="15"/>
      <c r="BG46" s="15"/>
      <c r="BH46" s="15"/>
    </row>
    <row r="47" spans="1:78" ht="34.5" hidden="1" customHeight="1" x14ac:dyDescent="0.2">
      <c r="A47" s="68"/>
      <c r="B47" s="64"/>
      <c r="C47" s="65"/>
      <c r="D47" s="59" t="s">
        <v>61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69"/>
      <c r="AD47" s="70"/>
      <c r="AE47" s="70"/>
      <c r="AF47" s="70"/>
      <c r="AG47" s="70"/>
      <c r="AH47" s="70"/>
      <c r="AI47" s="70"/>
      <c r="AJ47" s="71"/>
      <c r="AK47" s="69">
        <f>50000-50000</f>
        <v>0</v>
      </c>
      <c r="AL47" s="70"/>
      <c r="AM47" s="70"/>
      <c r="AN47" s="70"/>
      <c r="AO47" s="70"/>
      <c r="AP47" s="70"/>
      <c r="AQ47" s="70"/>
      <c r="AR47" s="71"/>
      <c r="AS47" s="69">
        <f>AC47+AK47</f>
        <v>0</v>
      </c>
      <c r="AT47" s="70"/>
      <c r="AU47" s="70"/>
      <c r="AV47" s="70"/>
      <c r="AW47" s="70"/>
      <c r="AX47" s="70"/>
      <c r="AY47" s="70"/>
      <c r="AZ47" s="71"/>
      <c r="BA47" s="16"/>
      <c r="BB47" s="16"/>
      <c r="BC47" s="16"/>
      <c r="BD47" s="16"/>
      <c r="BE47" s="16"/>
      <c r="BF47" s="16"/>
      <c r="BG47" s="16"/>
      <c r="BH47" s="16"/>
      <c r="BT47" s="52"/>
      <c r="BU47" s="52"/>
      <c r="BV47" s="52"/>
      <c r="BW47" s="52"/>
      <c r="BX47" s="52"/>
      <c r="BY47" s="52"/>
      <c r="BZ47" s="52"/>
    </row>
    <row r="48" spans="1:78" ht="36.75" customHeight="1" x14ac:dyDescent="0.2">
      <c r="A48" s="58">
        <v>1</v>
      </c>
      <c r="B48" s="58"/>
      <c r="C48" s="58"/>
      <c r="D48" s="84" t="s">
        <v>47</v>
      </c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1"/>
      <c r="AC48" s="66"/>
      <c r="AD48" s="66"/>
      <c r="AE48" s="66"/>
      <c r="AF48" s="66"/>
      <c r="AG48" s="66"/>
      <c r="AH48" s="66"/>
      <c r="AI48" s="66"/>
      <c r="AJ48" s="66"/>
      <c r="AK48" s="66">
        <f>SUM(AK49:AR66)</f>
        <v>23987000</v>
      </c>
      <c r="AL48" s="66"/>
      <c r="AM48" s="66"/>
      <c r="AN48" s="66"/>
      <c r="AO48" s="66"/>
      <c r="AP48" s="66"/>
      <c r="AQ48" s="66"/>
      <c r="AR48" s="66"/>
      <c r="AS48" s="66">
        <f>AC48+AK48</f>
        <v>23987000</v>
      </c>
      <c r="AT48" s="66"/>
      <c r="AU48" s="66"/>
      <c r="AV48" s="66"/>
      <c r="AW48" s="66"/>
      <c r="AX48" s="66"/>
      <c r="AY48" s="66"/>
      <c r="AZ48" s="66"/>
      <c r="BA48" s="16"/>
      <c r="BB48" s="16"/>
      <c r="BC48" s="16"/>
      <c r="BD48" s="16"/>
      <c r="BE48" s="16"/>
      <c r="BF48" s="16"/>
      <c r="BG48" s="16"/>
      <c r="BH48" s="16"/>
      <c r="BT48" s="52">
        <v>23297429</v>
      </c>
      <c r="BU48" s="52"/>
      <c r="BV48" s="53">
        <f>AK48-BT48</f>
        <v>689571</v>
      </c>
      <c r="BW48" s="52"/>
      <c r="BX48" s="52"/>
      <c r="BY48" s="52"/>
      <c r="BZ48" s="52"/>
    </row>
    <row r="49" spans="1:78" ht="49.5" customHeight="1" x14ac:dyDescent="0.2">
      <c r="A49" s="68"/>
      <c r="B49" s="64"/>
      <c r="C49" s="65"/>
      <c r="D49" s="112" t="s">
        <v>85</v>
      </c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7"/>
      <c r="AC49" s="67"/>
      <c r="AD49" s="67"/>
      <c r="AE49" s="67"/>
      <c r="AF49" s="67"/>
      <c r="AG49" s="67"/>
      <c r="AH49" s="67"/>
      <c r="AI49" s="67"/>
      <c r="AJ49" s="67"/>
      <c r="AK49" s="69">
        <v>800000</v>
      </c>
      <c r="AL49" s="70"/>
      <c r="AM49" s="70"/>
      <c r="AN49" s="70"/>
      <c r="AO49" s="70"/>
      <c r="AP49" s="70"/>
      <c r="AQ49" s="70"/>
      <c r="AR49" s="71"/>
      <c r="AS49" s="67">
        <f>AC49+AK49</f>
        <v>800000</v>
      </c>
      <c r="AT49" s="67"/>
      <c r="AU49" s="67"/>
      <c r="AV49" s="67"/>
      <c r="AW49" s="67"/>
      <c r="AX49" s="67"/>
      <c r="AY49" s="67"/>
      <c r="AZ49" s="67"/>
      <c r="BA49" s="16"/>
      <c r="BB49" s="16"/>
      <c r="BC49" s="16"/>
      <c r="BD49" s="16"/>
      <c r="BE49" s="16"/>
      <c r="BF49" s="16"/>
      <c r="BG49" s="16"/>
      <c r="BH49" s="16"/>
      <c r="BT49" s="52"/>
      <c r="BU49" s="52"/>
      <c r="BV49" s="52"/>
      <c r="BW49" s="52"/>
      <c r="BX49" s="52"/>
      <c r="BY49" s="52"/>
      <c r="BZ49" s="52"/>
    </row>
    <row r="50" spans="1:78" ht="34.5" hidden="1" customHeight="1" x14ac:dyDescent="0.2">
      <c r="A50" s="68"/>
      <c r="B50" s="64"/>
      <c r="C50" s="65"/>
      <c r="D50" s="79" t="s">
        <v>75</v>
      </c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1"/>
      <c r="AC50" s="67"/>
      <c r="AD50" s="67"/>
      <c r="AE50" s="67"/>
      <c r="AF50" s="67"/>
      <c r="AG50" s="67"/>
      <c r="AH50" s="67"/>
      <c r="AI50" s="67"/>
      <c r="AJ50" s="67"/>
      <c r="AK50" s="69">
        <f>3460000-3460000</f>
        <v>0</v>
      </c>
      <c r="AL50" s="70"/>
      <c r="AM50" s="70"/>
      <c r="AN50" s="70"/>
      <c r="AO50" s="70"/>
      <c r="AP50" s="70"/>
      <c r="AQ50" s="70"/>
      <c r="AR50" s="71"/>
      <c r="AS50" s="67">
        <f>AC50+AK50</f>
        <v>0</v>
      </c>
      <c r="AT50" s="67"/>
      <c r="AU50" s="67"/>
      <c r="AV50" s="67"/>
      <c r="AW50" s="67"/>
      <c r="AX50" s="67"/>
      <c r="AY50" s="67"/>
      <c r="AZ50" s="67"/>
      <c r="BA50" s="16"/>
      <c r="BB50" s="16"/>
      <c r="BC50" s="16"/>
      <c r="BD50" s="16"/>
      <c r="BE50" s="16"/>
      <c r="BF50" s="16"/>
      <c r="BG50" s="16"/>
      <c r="BH50" s="16"/>
      <c r="BT50" s="52"/>
      <c r="BU50" s="52"/>
      <c r="BV50" s="52"/>
      <c r="BW50" s="52"/>
      <c r="BX50" s="52"/>
      <c r="BY50" s="52"/>
      <c r="BZ50" s="52"/>
    </row>
    <row r="51" spans="1:78" ht="66" customHeight="1" x14ac:dyDescent="0.2">
      <c r="A51" s="68"/>
      <c r="B51" s="64"/>
      <c r="C51" s="65"/>
      <c r="D51" s="79" t="s">
        <v>82</v>
      </c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1"/>
      <c r="AC51" s="67"/>
      <c r="AD51" s="67"/>
      <c r="AE51" s="67"/>
      <c r="AF51" s="67"/>
      <c r="AG51" s="67"/>
      <c r="AH51" s="67"/>
      <c r="AI51" s="67"/>
      <c r="AJ51" s="67"/>
      <c r="AK51" s="69">
        <v>500000</v>
      </c>
      <c r="AL51" s="70"/>
      <c r="AM51" s="70"/>
      <c r="AN51" s="70"/>
      <c r="AO51" s="70"/>
      <c r="AP51" s="70"/>
      <c r="AQ51" s="70"/>
      <c r="AR51" s="71"/>
      <c r="AS51" s="67">
        <f>AC51+AK51</f>
        <v>500000</v>
      </c>
      <c r="AT51" s="67"/>
      <c r="AU51" s="67"/>
      <c r="AV51" s="67"/>
      <c r="AW51" s="67"/>
      <c r="AX51" s="67"/>
      <c r="AY51" s="67"/>
      <c r="AZ51" s="67"/>
      <c r="BA51" s="16"/>
      <c r="BB51" s="16"/>
      <c r="BC51" s="16"/>
      <c r="BD51" s="16"/>
      <c r="BE51" s="16"/>
      <c r="BF51" s="16"/>
      <c r="BG51" s="16"/>
      <c r="BH51" s="16"/>
      <c r="BT51" s="52"/>
      <c r="BU51" s="52"/>
      <c r="BV51" s="52"/>
      <c r="BW51" s="52"/>
      <c r="BX51" s="52"/>
      <c r="BY51" s="52"/>
      <c r="BZ51" s="52"/>
    </row>
    <row r="52" spans="1:78" ht="49.5" customHeight="1" x14ac:dyDescent="0.2">
      <c r="A52" s="68"/>
      <c r="B52" s="64"/>
      <c r="C52" s="65"/>
      <c r="D52" s="79" t="s">
        <v>84</v>
      </c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1"/>
      <c r="AC52" s="67"/>
      <c r="AD52" s="67"/>
      <c r="AE52" s="67"/>
      <c r="AF52" s="67"/>
      <c r="AG52" s="67"/>
      <c r="AH52" s="67"/>
      <c r="AI52" s="67"/>
      <c r="AJ52" s="67"/>
      <c r="AK52" s="69">
        <v>800000</v>
      </c>
      <c r="AL52" s="70"/>
      <c r="AM52" s="70"/>
      <c r="AN52" s="70"/>
      <c r="AO52" s="70"/>
      <c r="AP52" s="70"/>
      <c r="AQ52" s="70"/>
      <c r="AR52" s="71"/>
      <c r="AS52" s="67">
        <f t="shared" ref="AS52:AS58" si="0">AC52+AK52</f>
        <v>800000</v>
      </c>
      <c r="AT52" s="67"/>
      <c r="AU52" s="67"/>
      <c r="AV52" s="67"/>
      <c r="AW52" s="67"/>
      <c r="AX52" s="67"/>
      <c r="AY52" s="67"/>
      <c r="AZ52" s="67"/>
      <c r="BA52" s="16"/>
      <c r="BB52" s="16"/>
      <c r="BC52" s="16"/>
      <c r="BD52" s="16"/>
      <c r="BE52" s="16"/>
      <c r="BF52" s="16"/>
      <c r="BG52" s="16"/>
      <c r="BH52" s="16"/>
      <c r="BT52" s="52"/>
      <c r="BU52" s="52"/>
      <c r="BV52" s="52"/>
      <c r="BW52" s="52"/>
      <c r="BX52" s="52"/>
      <c r="BY52" s="52"/>
      <c r="BZ52" s="52"/>
    </row>
    <row r="53" spans="1:78" ht="53.25" customHeight="1" x14ac:dyDescent="0.2">
      <c r="A53" s="68"/>
      <c r="B53" s="64"/>
      <c r="C53" s="65"/>
      <c r="D53" s="79" t="s">
        <v>86</v>
      </c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1"/>
      <c r="AC53" s="67"/>
      <c r="AD53" s="67"/>
      <c r="AE53" s="67"/>
      <c r="AF53" s="67"/>
      <c r="AG53" s="67"/>
      <c r="AH53" s="67"/>
      <c r="AI53" s="67"/>
      <c r="AJ53" s="67"/>
      <c r="AK53" s="69">
        <v>800000</v>
      </c>
      <c r="AL53" s="70"/>
      <c r="AM53" s="70"/>
      <c r="AN53" s="70"/>
      <c r="AO53" s="70"/>
      <c r="AP53" s="70"/>
      <c r="AQ53" s="70"/>
      <c r="AR53" s="71"/>
      <c r="AS53" s="67">
        <f t="shared" si="0"/>
        <v>800000</v>
      </c>
      <c r="AT53" s="67"/>
      <c r="AU53" s="67"/>
      <c r="AV53" s="67"/>
      <c r="AW53" s="67"/>
      <c r="AX53" s="67"/>
      <c r="AY53" s="67"/>
      <c r="AZ53" s="67"/>
      <c r="BA53" s="16"/>
      <c r="BB53" s="16"/>
      <c r="BC53" s="16"/>
      <c r="BD53" s="16"/>
      <c r="BE53" s="16"/>
      <c r="BF53" s="16"/>
      <c r="BG53" s="16"/>
      <c r="BH53" s="16"/>
      <c r="BT53" s="52"/>
      <c r="BU53" s="52"/>
      <c r="BV53" s="52"/>
      <c r="BW53" s="52"/>
      <c r="BX53" s="52"/>
      <c r="BY53" s="52"/>
      <c r="BZ53" s="52"/>
    </row>
    <row r="54" spans="1:78" ht="47.25" customHeight="1" x14ac:dyDescent="0.2">
      <c r="A54" s="68"/>
      <c r="B54" s="64"/>
      <c r="C54" s="65"/>
      <c r="D54" s="79" t="s">
        <v>87</v>
      </c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1"/>
      <c r="AC54" s="67"/>
      <c r="AD54" s="67"/>
      <c r="AE54" s="67"/>
      <c r="AF54" s="67"/>
      <c r="AG54" s="67"/>
      <c r="AH54" s="67"/>
      <c r="AI54" s="67"/>
      <c r="AJ54" s="67"/>
      <c r="AK54" s="69">
        <v>216700</v>
      </c>
      <c r="AL54" s="70"/>
      <c r="AM54" s="70"/>
      <c r="AN54" s="70"/>
      <c r="AO54" s="70"/>
      <c r="AP54" s="70"/>
      <c r="AQ54" s="70"/>
      <c r="AR54" s="71"/>
      <c r="AS54" s="67">
        <f t="shared" si="0"/>
        <v>216700</v>
      </c>
      <c r="AT54" s="67"/>
      <c r="AU54" s="67"/>
      <c r="AV54" s="67"/>
      <c r="AW54" s="67"/>
      <c r="AX54" s="67"/>
      <c r="AY54" s="67"/>
      <c r="AZ54" s="67"/>
      <c r="BA54" s="16"/>
      <c r="BB54" s="16"/>
      <c r="BC54" s="16"/>
      <c r="BD54" s="16"/>
      <c r="BE54" s="16"/>
      <c r="BF54" s="16"/>
      <c r="BG54" s="16"/>
      <c r="BH54" s="16"/>
      <c r="BT54" s="52"/>
      <c r="BU54" s="52"/>
      <c r="BV54" s="52"/>
      <c r="BW54" s="52"/>
      <c r="BX54" s="52"/>
      <c r="BY54" s="52"/>
      <c r="BZ54" s="52"/>
    </row>
    <row r="55" spans="1:78" ht="50.25" customHeight="1" x14ac:dyDescent="0.2">
      <c r="A55" s="68"/>
      <c r="B55" s="64"/>
      <c r="C55" s="65"/>
      <c r="D55" s="79" t="s">
        <v>88</v>
      </c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1"/>
      <c r="AC55" s="67"/>
      <c r="AD55" s="67"/>
      <c r="AE55" s="67"/>
      <c r="AF55" s="67"/>
      <c r="AG55" s="67"/>
      <c r="AH55" s="67"/>
      <c r="AI55" s="67"/>
      <c r="AJ55" s="67"/>
      <c r="AK55" s="69">
        <v>500000</v>
      </c>
      <c r="AL55" s="70"/>
      <c r="AM55" s="70"/>
      <c r="AN55" s="70"/>
      <c r="AO55" s="70"/>
      <c r="AP55" s="70"/>
      <c r="AQ55" s="70"/>
      <c r="AR55" s="71"/>
      <c r="AS55" s="67">
        <f t="shared" si="0"/>
        <v>500000</v>
      </c>
      <c r="AT55" s="67"/>
      <c r="AU55" s="67"/>
      <c r="AV55" s="67"/>
      <c r="AW55" s="67"/>
      <c r="AX55" s="67"/>
      <c r="AY55" s="67"/>
      <c r="AZ55" s="67"/>
      <c r="BA55" s="16"/>
      <c r="BB55" s="16"/>
      <c r="BC55" s="16"/>
      <c r="BD55" s="16"/>
      <c r="BE55" s="16"/>
      <c r="BF55" s="16"/>
      <c r="BG55" s="16"/>
      <c r="BH55" s="16"/>
      <c r="BT55" s="52"/>
      <c r="BU55" s="52"/>
      <c r="BV55" s="52"/>
      <c r="BW55" s="52"/>
      <c r="BX55" s="52"/>
      <c r="BY55" s="52"/>
      <c r="BZ55" s="52"/>
    </row>
    <row r="56" spans="1:78" ht="48" customHeight="1" x14ac:dyDescent="0.2">
      <c r="A56" s="68"/>
      <c r="B56" s="64"/>
      <c r="C56" s="65"/>
      <c r="D56" s="79" t="s">
        <v>89</v>
      </c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1"/>
      <c r="AC56" s="67"/>
      <c r="AD56" s="67"/>
      <c r="AE56" s="67"/>
      <c r="AF56" s="67"/>
      <c r="AG56" s="67"/>
      <c r="AH56" s="67"/>
      <c r="AI56" s="67"/>
      <c r="AJ56" s="67"/>
      <c r="AK56" s="69">
        <v>800000</v>
      </c>
      <c r="AL56" s="70"/>
      <c r="AM56" s="70"/>
      <c r="AN56" s="70"/>
      <c r="AO56" s="70"/>
      <c r="AP56" s="70"/>
      <c r="AQ56" s="70"/>
      <c r="AR56" s="71"/>
      <c r="AS56" s="67">
        <f t="shared" si="0"/>
        <v>800000</v>
      </c>
      <c r="AT56" s="67"/>
      <c r="AU56" s="67"/>
      <c r="AV56" s="67"/>
      <c r="AW56" s="67"/>
      <c r="AX56" s="67"/>
      <c r="AY56" s="67"/>
      <c r="AZ56" s="67"/>
      <c r="BA56" s="16"/>
      <c r="BB56" s="16"/>
      <c r="BC56" s="16"/>
      <c r="BD56" s="16"/>
      <c r="BE56" s="16"/>
      <c r="BF56" s="16"/>
      <c r="BG56" s="16"/>
      <c r="BH56" s="16"/>
      <c r="BT56" s="52"/>
      <c r="BU56" s="52"/>
      <c r="BV56" s="52"/>
      <c r="BW56" s="52"/>
      <c r="BX56" s="52"/>
      <c r="BY56" s="52"/>
      <c r="BZ56" s="52"/>
    </row>
    <row r="57" spans="1:78" ht="49.5" customHeight="1" x14ac:dyDescent="0.2">
      <c r="A57" s="68"/>
      <c r="B57" s="64"/>
      <c r="C57" s="65"/>
      <c r="D57" s="79" t="s">
        <v>90</v>
      </c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1"/>
      <c r="AC57" s="67"/>
      <c r="AD57" s="67"/>
      <c r="AE57" s="67"/>
      <c r="AF57" s="67"/>
      <c r="AG57" s="67"/>
      <c r="AH57" s="67"/>
      <c r="AI57" s="67"/>
      <c r="AJ57" s="67"/>
      <c r="AK57" s="69">
        <v>119860</v>
      </c>
      <c r="AL57" s="70"/>
      <c r="AM57" s="70"/>
      <c r="AN57" s="70"/>
      <c r="AO57" s="70"/>
      <c r="AP57" s="70"/>
      <c r="AQ57" s="70"/>
      <c r="AR57" s="71"/>
      <c r="AS57" s="67">
        <f t="shared" si="0"/>
        <v>119860</v>
      </c>
      <c r="AT57" s="67"/>
      <c r="AU57" s="67"/>
      <c r="AV57" s="67"/>
      <c r="AW57" s="67"/>
      <c r="AX57" s="67"/>
      <c r="AY57" s="67"/>
      <c r="AZ57" s="67"/>
      <c r="BA57" s="16"/>
      <c r="BB57" s="16"/>
      <c r="BC57" s="16"/>
      <c r="BD57" s="16"/>
      <c r="BE57" s="16"/>
      <c r="BF57" s="16"/>
      <c r="BG57" s="16"/>
      <c r="BH57" s="16"/>
      <c r="BT57" s="52"/>
      <c r="BU57" s="52"/>
      <c r="BV57" s="52"/>
      <c r="BW57" s="52"/>
      <c r="BX57" s="52"/>
      <c r="BY57" s="52"/>
      <c r="BZ57" s="52"/>
    </row>
    <row r="58" spans="1:78" ht="52.5" customHeight="1" x14ac:dyDescent="0.2">
      <c r="A58" s="68"/>
      <c r="B58" s="64"/>
      <c r="C58" s="65"/>
      <c r="D58" s="79" t="s">
        <v>91</v>
      </c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1"/>
      <c r="AC58" s="67"/>
      <c r="AD58" s="67"/>
      <c r="AE58" s="67"/>
      <c r="AF58" s="67"/>
      <c r="AG58" s="67"/>
      <c r="AH58" s="67"/>
      <c r="AI58" s="67"/>
      <c r="AJ58" s="67"/>
      <c r="AK58" s="69">
        <v>213380</v>
      </c>
      <c r="AL58" s="70"/>
      <c r="AM58" s="70"/>
      <c r="AN58" s="70"/>
      <c r="AO58" s="70"/>
      <c r="AP58" s="70"/>
      <c r="AQ58" s="70"/>
      <c r="AR58" s="71"/>
      <c r="AS58" s="67">
        <f t="shared" si="0"/>
        <v>213380</v>
      </c>
      <c r="AT58" s="67"/>
      <c r="AU58" s="67"/>
      <c r="AV58" s="67"/>
      <c r="AW58" s="67"/>
      <c r="AX58" s="67"/>
      <c r="AY58" s="67"/>
      <c r="AZ58" s="67"/>
      <c r="BA58" s="16"/>
      <c r="BB58" s="16"/>
      <c r="BC58" s="16"/>
      <c r="BD58" s="16"/>
      <c r="BE58" s="16"/>
      <c r="BF58" s="16"/>
      <c r="BG58" s="16"/>
      <c r="BH58" s="16"/>
      <c r="BT58" s="52"/>
      <c r="BU58" s="52"/>
      <c r="BV58" s="52"/>
      <c r="BW58" s="52"/>
      <c r="BX58" s="52"/>
      <c r="BY58" s="52"/>
      <c r="BZ58" s="52"/>
    </row>
    <row r="59" spans="1:78" ht="64.5" customHeight="1" x14ac:dyDescent="0.2">
      <c r="A59" s="68"/>
      <c r="B59" s="64"/>
      <c r="C59" s="65"/>
      <c r="D59" s="79" t="s">
        <v>94</v>
      </c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1"/>
      <c r="AC59" s="67"/>
      <c r="AD59" s="67"/>
      <c r="AE59" s="67"/>
      <c r="AF59" s="67"/>
      <c r="AG59" s="67"/>
      <c r="AH59" s="67"/>
      <c r="AI59" s="67"/>
      <c r="AJ59" s="67"/>
      <c r="AK59" s="69">
        <v>1425470</v>
      </c>
      <c r="AL59" s="70"/>
      <c r="AM59" s="70"/>
      <c r="AN59" s="70"/>
      <c r="AO59" s="70"/>
      <c r="AP59" s="70"/>
      <c r="AQ59" s="70"/>
      <c r="AR59" s="71"/>
      <c r="AS59" s="67">
        <f t="shared" ref="AS59:AS72" si="1">AC59+AK59</f>
        <v>1425470</v>
      </c>
      <c r="AT59" s="67"/>
      <c r="AU59" s="67"/>
      <c r="AV59" s="67"/>
      <c r="AW59" s="67"/>
      <c r="AX59" s="67"/>
      <c r="AY59" s="67"/>
      <c r="AZ59" s="67"/>
      <c r="BA59" s="16"/>
      <c r="BB59" s="16"/>
      <c r="BC59" s="16"/>
      <c r="BD59" s="16"/>
      <c r="BE59" s="16"/>
      <c r="BF59" s="16"/>
      <c r="BG59" s="16"/>
      <c r="BH59" s="16"/>
      <c r="BT59" s="52"/>
      <c r="BU59" s="52"/>
      <c r="BV59" s="52"/>
      <c r="BW59" s="52"/>
      <c r="BX59" s="52"/>
      <c r="BY59" s="52"/>
      <c r="BZ59" s="52"/>
    </row>
    <row r="60" spans="1:78" ht="51.75" customHeight="1" x14ac:dyDescent="0.2">
      <c r="A60" s="68"/>
      <c r="B60" s="64"/>
      <c r="C60" s="65"/>
      <c r="D60" s="79" t="s">
        <v>95</v>
      </c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1"/>
      <c r="AC60" s="67"/>
      <c r="AD60" s="67"/>
      <c r="AE60" s="67"/>
      <c r="AF60" s="67"/>
      <c r="AG60" s="67"/>
      <c r="AH60" s="67"/>
      <c r="AI60" s="67"/>
      <c r="AJ60" s="67"/>
      <c r="AK60" s="69">
        <v>800000</v>
      </c>
      <c r="AL60" s="70"/>
      <c r="AM60" s="70"/>
      <c r="AN60" s="70"/>
      <c r="AO60" s="70"/>
      <c r="AP60" s="70"/>
      <c r="AQ60" s="70"/>
      <c r="AR60" s="71"/>
      <c r="AS60" s="67">
        <f t="shared" si="1"/>
        <v>800000</v>
      </c>
      <c r="AT60" s="67"/>
      <c r="AU60" s="67"/>
      <c r="AV60" s="67"/>
      <c r="AW60" s="67"/>
      <c r="AX60" s="67"/>
      <c r="AY60" s="67"/>
      <c r="AZ60" s="67"/>
      <c r="BA60" s="16"/>
      <c r="BB60" s="16"/>
      <c r="BC60" s="16"/>
      <c r="BD60" s="16"/>
      <c r="BE60" s="16"/>
      <c r="BF60" s="16"/>
      <c r="BG60" s="16"/>
      <c r="BH60" s="16"/>
      <c r="BT60" s="52"/>
      <c r="BU60" s="52"/>
      <c r="BV60" s="52"/>
      <c r="BW60" s="52"/>
      <c r="BX60" s="52"/>
      <c r="BY60" s="52"/>
      <c r="BZ60" s="52"/>
    </row>
    <row r="61" spans="1:78" ht="48" customHeight="1" x14ac:dyDescent="0.2">
      <c r="A61" s="68"/>
      <c r="B61" s="64"/>
      <c r="C61" s="65"/>
      <c r="D61" s="79" t="s">
        <v>96</v>
      </c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1"/>
      <c r="AC61" s="67"/>
      <c r="AD61" s="67"/>
      <c r="AE61" s="67"/>
      <c r="AF61" s="67"/>
      <c r="AG61" s="67"/>
      <c r="AH61" s="67"/>
      <c r="AI61" s="67"/>
      <c r="AJ61" s="67"/>
      <c r="AK61" s="69">
        <v>800000</v>
      </c>
      <c r="AL61" s="70"/>
      <c r="AM61" s="70"/>
      <c r="AN61" s="70"/>
      <c r="AO61" s="70"/>
      <c r="AP61" s="70"/>
      <c r="AQ61" s="70"/>
      <c r="AR61" s="71"/>
      <c r="AS61" s="67">
        <f t="shared" si="1"/>
        <v>800000</v>
      </c>
      <c r="AT61" s="67"/>
      <c r="AU61" s="67"/>
      <c r="AV61" s="67"/>
      <c r="AW61" s="67"/>
      <c r="AX61" s="67"/>
      <c r="AY61" s="67"/>
      <c r="AZ61" s="67"/>
      <c r="BA61" s="16"/>
      <c r="BB61" s="16"/>
      <c r="BC61" s="16"/>
      <c r="BD61" s="16"/>
      <c r="BE61" s="16"/>
      <c r="BF61" s="16"/>
      <c r="BG61" s="16"/>
      <c r="BH61" s="16"/>
      <c r="BT61" s="52"/>
      <c r="BU61" s="52"/>
      <c r="BV61" s="52"/>
      <c r="BW61" s="52"/>
      <c r="BX61" s="52"/>
      <c r="BY61" s="52"/>
      <c r="BZ61" s="52"/>
    </row>
    <row r="62" spans="1:78" ht="33" customHeight="1" x14ac:dyDescent="0.2">
      <c r="A62" s="68"/>
      <c r="B62" s="64"/>
      <c r="C62" s="65"/>
      <c r="D62" s="79" t="s">
        <v>97</v>
      </c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1"/>
      <c r="AC62" s="67"/>
      <c r="AD62" s="67"/>
      <c r="AE62" s="67"/>
      <c r="AF62" s="67"/>
      <c r="AG62" s="67"/>
      <c r="AH62" s="67"/>
      <c r="AI62" s="67"/>
      <c r="AJ62" s="67"/>
      <c r="AK62" s="69">
        <v>1868300</v>
      </c>
      <c r="AL62" s="70"/>
      <c r="AM62" s="70"/>
      <c r="AN62" s="70"/>
      <c r="AO62" s="70"/>
      <c r="AP62" s="70"/>
      <c r="AQ62" s="70"/>
      <c r="AR62" s="71"/>
      <c r="AS62" s="67">
        <f t="shared" si="1"/>
        <v>1868300</v>
      </c>
      <c r="AT62" s="67"/>
      <c r="AU62" s="67"/>
      <c r="AV62" s="67"/>
      <c r="AW62" s="67"/>
      <c r="AX62" s="67"/>
      <c r="AY62" s="67"/>
      <c r="AZ62" s="67"/>
      <c r="BA62" s="16"/>
      <c r="BB62" s="16"/>
      <c r="BC62" s="16"/>
      <c r="BD62" s="16"/>
      <c r="BE62" s="16"/>
      <c r="BF62" s="16"/>
      <c r="BG62" s="16"/>
      <c r="BH62" s="16"/>
      <c r="BT62" s="52"/>
      <c r="BU62" s="52"/>
      <c r="BV62" s="52"/>
      <c r="BW62" s="52"/>
      <c r="BX62" s="52"/>
      <c r="BY62" s="52"/>
      <c r="BZ62" s="52"/>
    </row>
    <row r="63" spans="1:78" ht="32.25" customHeight="1" x14ac:dyDescent="0.2">
      <c r="A63" s="68"/>
      <c r="B63" s="64"/>
      <c r="C63" s="65"/>
      <c r="D63" s="79" t="s">
        <v>75</v>
      </c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1"/>
      <c r="AC63" s="67"/>
      <c r="AD63" s="67"/>
      <c r="AE63" s="67"/>
      <c r="AF63" s="67"/>
      <c r="AG63" s="67"/>
      <c r="AH63" s="67"/>
      <c r="AI63" s="67"/>
      <c r="AJ63" s="67"/>
      <c r="AK63" s="69">
        <v>6742090</v>
      </c>
      <c r="AL63" s="70"/>
      <c r="AM63" s="70"/>
      <c r="AN63" s="70"/>
      <c r="AO63" s="70"/>
      <c r="AP63" s="70"/>
      <c r="AQ63" s="70"/>
      <c r="AR63" s="71"/>
      <c r="AS63" s="67">
        <f t="shared" si="1"/>
        <v>6742090</v>
      </c>
      <c r="AT63" s="67"/>
      <c r="AU63" s="67"/>
      <c r="AV63" s="67"/>
      <c r="AW63" s="67"/>
      <c r="AX63" s="67"/>
      <c r="AY63" s="67"/>
      <c r="AZ63" s="67"/>
      <c r="BA63" s="16"/>
      <c r="BB63" s="16"/>
      <c r="BC63" s="16"/>
      <c r="BD63" s="16"/>
      <c r="BE63" s="16"/>
      <c r="BF63" s="16"/>
      <c r="BG63" s="16"/>
      <c r="BH63" s="16"/>
      <c r="BT63" s="52"/>
      <c r="BU63" s="52"/>
      <c r="BV63" s="52"/>
      <c r="BW63" s="52"/>
      <c r="BX63" s="52"/>
      <c r="BY63" s="52"/>
      <c r="BZ63" s="52"/>
    </row>
    <row r="64" spans="1:78" ht="34.5" customHeight="1" x14ac:dyDescent="0.2">
      <c r="A64" s="68"/>
      <c r="B64" s="64"/>
      <c r="C64" s="65"/>
      <c r="D64" s="79" t="s">
        <v>98</v>
      </c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1"/>
      <c r="AC64" s="67"/>
      <c r="AD64" s="67"/>
      <c r="AE64" s="67"/>
      <c r="AF64" s="67"/>
      <c r="AG64" s="67"/>
      <c r="AH64" s="67"/>
      <c r="AI64" s="67"/>
      <c r="AJ64" s="67"/>
      <c r="AK64" s="69">
        <v>1422500</v>
      </c>
      <c r="AL64" s="70"/>
      <c r="AM64" s="70"/>
      <c r="AN64" s="70"/>
      <c r="AO64" s="70"/>
      <c r="AP64" s="70"/>
      <c r="AQ64" s="70"/>
      <c r="AR64" s="71"/>
      <c r="AS64" s="67">
        <f t="shared" si="1"/>
        <v>1422500</v>
      </c>
      <c r="AT64" s="67"/>
      <c r="AU64" s="67"/>
      <c r="AV64" s="67"/>
      <c r="AW64" s="67"/>
      <c r="AX64" s="67"/>
      <c r="AY64" s="67"/>
      <c r="AZ64" s="67"/>
      <c r="BA64" s="16"/>
      <c r="BB64" s="16"/>
      <c r="BC64" s="16"/>
      <c r="BD64" s="16"/>
      <c r="BE64" s="16"/>
      <c r="BF64" s="16"/>
      <c r="BG64" s="16"/>
      <c r="BH64" s="16"/>
      <c r="BT64" s="52"/>
      <c r="BU64" s="52"/>
      <c r="BV64" s="52"/>
      <c r="BW64" s="52"/>
      <c r="BX64" s="52"/>
      <c r="BY64" s="52"/>
      <c r="BZ64" s="52"/>
    </row>
    <row r="65" spans="1:79" ht="34.5" customHeight="1" x14ac:dyDescent="0.2">
      <c r="A65" s="68"/>
      <c r="B65" s="64"/>
      <c r="C65" s="65"/>
      <c r="D65" s="79" t="s">
        <v>99</v>
      </c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1"/>
      <c r="AC65" s="67"/>
      <c r="AD65" s="67"/>
      <c r="AE65" s="67"/>
      <c r="AF65" s="67"/>
      <c r="AG65" s="67"/>
      <c r="AH65" s="67"/>
      <c r="AI65" s="67"/>
      <c r="AJ65" s="67"/>
      <c r="AK65" s="69">
        <v>298700</v>
      </c>
      <c r="AL65" s="70"/>
      <c r="AM65" s="70"/>
      <c r="AN65" s="70"/>
      <c r="AO65" s="70"/>
      <c r="AP65" s="70"/>
      <c r="AQ65" s="70"/>
      <c r="AR65" s="71"/>
      <c r="AS65" s="67">
        <f t="shared" si="1"/>
        <v>298700</v>
      </c>
      <c r="AT65" s="67"/>
      <c r="AU65" s="67"/>
      <c r="AV65" s="67"/>
      <c r="AW65" s="67"/>
      <c r="AX65" s="67"/>
      <c r="AY65" s="67"/>
      <c r="AZ65" s="67"/>
      <c r="BA65" s="16"/>
      <c r="BB65" s="16"/>
      <c r="BC65" s="16"/>
      <c r="BD65" s="16"/>
      <c r="BE65" s="16"/>
      <c r="BF65" s="16"/>
      <c r="BG65" s="16"/>
      <c r="BH65" s="16"/>
      <c r="BT65" s="52"/>
      <c r="BU65" s="52"/>
      <c r="BV65" s="52"/>
      <c r="BW65" s="52"/>
      <c r="BX65" s="52"/>
      <c r="BY65" s="52"/>
      <c r="BZ65" s="52"/>
    </row>
    <row r="66" spans="1:79" ht="35.25" customHeight="1" x14ac:dyDescent="0.2">
      <c r="A66" s="68"/>
      <c r="B66" s="64"/>
      <c r="C66" s="65"/>
      <c r="D66" s="79" t="s">
        <v>100</v>
      </c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1"/>
      <c r="AC66" s="67"/>
      <c r="AD66" s="67"/>
      <c r="AE66" s="67"/>
      <c r="AF66" s="67"/>
      <c r="AG66" s="67"/>
      <c r="AH66" s="67"/>
      <c r="AI66" s="67"/>
      <c r="AJ66" s="67"/>
      <c r="AK66" s="69">
        <v>5880000</v>
      </c>
      <c r="AL66" s="70"/>
      <c r="AM66" s="70"/>
      <c r="AN66" s="70"/>
      <c r="AO66" s="70"/>
      <c r="AP66" s="70"/>
      <c r="AQ66" s="70"/>
      <c r="AR66" s="71"/>
      <c r="AS66" s="67">
        <f t="shared" si="1"/>
        <v>5880000</v>
      </c>
      <c r="AT66" s="67"/>
      <c r="AU66" s="67"/>
      <c r="AV66" s="67"/>
      <c r="AW66" s="67"/>
      <c r="AX66" s="67"/>
      <c r="AY66" s="67"/>
      <c r="AZ66" s="67"/>
      <c r="BA66" s="16"/>
      <c r="BB66" s="16"/>
      <c r="BC66" s="16"/>
      <c r="BD66" s="16"/>
      <c r="BE66" s="16"/>
      <c r="BF66" s="16"/>
      <c r="BG66" s="16"/>
      <c r="BH66" s="16"/>
      <c r="BT66" s="52"/>
      <c r="BU66" s="52"/>
      <c r="BV66" s="52"/>
      <c r="BW66" s="52"/>
      <c r="BX66" s="52"/>
      <c r="BY66" s="52"/>
      <c r="BZ66" s="52"/>
    </row>
    <row r="67" spans="1:79" ht="39.75" customHeight="1" x14ac:dyDescent="0.2">
      <c r="A67" s="118">
        <v>2</v>
      </c>
      <c r="B67" s="119"/>
      <c r="C67" s="120"/>
      <c r="D67" s="109" t="s">
        <v>72</v>
      </c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1"/>
      <c r="AC67" s="67"/>
      <c r="AD67" s="67"/>
      <c r="AE67" s="67"/>
      <c r="AF67" s="67"/>
      <c r="AG67" s="67"/>
      <c r="AH67" s="67"/>
      <c r="AI67" s="67"/>
      <c r="AJ67" s="67"/>
      <c r="AK67" s="98">
        <f>SUM(AK68:AR71)</f>
        <v>10000000</v>
      </c>
      <c r="AL67" s="99"/>
      <c r="AM67" s="99"/>
      <c r="AN67" s="99"/>
      <c r="AO67" s="99"/>
      <c r="AP67" s="99"/>
      <c r="AQ67" s="99"/>
      <c r="AR67" s="100"/>
      <c r="AS67" s="66">
        <f t="shared" si="1"/>
        <v>10000000</v>
      </c>
      <c r="AT67" s="66"/>
      <c r="AU67" s="66"/>
      <c r="AV67" s="66"/>
      <c r="AW67" s="66"/>
      <c r="AX67" s="66"/>
      <c r="AY67" s="66"/>
      <c r="AZ67" s="66"/>
      <c r="BA67" s="16"/>
      <c r="BB67" s="16"/>
      <c r="BC67" s="16"/>
      <c r="BD67" s="16"/>
      <c r="BE67" s="16"/>
      <c r="BF67" s="16"/>
      <c r="BG67" s="16"/>
      <c r="BH67" s="16"/>
      <c r="BT67" s="52"/>
      <c r="BU67" s="52"/>
      <c r="BV67" s="52"/>
      <c r="BW67" s="52"/>
      <c r="BX67" s="52"/>
      <c r="BY67" s="52"/>
      <c r="BZ67" s="52"/>
    </row>
    <row r="68" spans="1:79" ht="64.5" customHeight="1" x14ac:dyDescent="0.2">
      <c r="A68" s="68"/>
      <c r="B68" s="64"/>
      <c r="C68" s="65"/>
      <c r="D68" s="59" t="s">
        <v>101</v>
      </c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1"/>
      <c r="AC68" s="67"/>
      <c r="AD68" s="67"/>
      <c r="AE68" s="67"/>
      <c r="AF68" s="67"/>
      <c r="AG68" s="67"/>
      <c r="AH68" s="67"/>
      <c r="AI68" s="67"/>
      <c r="AJ68" s="67"/>
      <c r="AK68" s="69">
        <v>1500000</v>
      </c>
      <c r="AL68" s="70"/>
      <c r="AM68" s="70"/>
      <c r="AN68" s="70"/>
      <c r="AO68" s="70"/>
      <c r="AP68" s="70"/>
      <c r="AQ68" s="70"/>
      <c r="AR68" s="71"/>
      <c r="AS68" s="67">
        <f t="shared" si="1"/>
        <v>1500000</v>
      </c>
      <c r="AT68" s="67"/>
      <c r="AU68" s="67"/>
      <c r="AV68" s="67"/>
      <c r="AW68" s="67"/>
      <c r="AX68" s="67"/>
      <c r="AY68" s="67"/>
      <c r="AZ68" s="67"/>
      <c r="BA68" s="16"/>
      <c r="BB68" s="16"/>
      <c r="BC68" s="16"/>
      <c r="BD68" s="16"/>
      <c r="BE68" s="16"/>
      <c r="BF68" s="16"/>
      <c r="BG68" s="16"/>
      <c r="BH68" s="16"/>
      <c r="BT68" s="52"/>
      <c r="BU68" s="52"/>
      <c r="BV68" s="52"/>
      <c r="BW68" s="52"/>
      <c r="BX68" s="52"/>
      <c r="BY68" s="52"/>
      <c r="BZ68" s="52"/>
    </row>
    <row r="69" spans="1:79" ht="65.25" customHeight="1" x14ac:dyDescent="0.2">
      <c r="A69" s="68"/>
      <c r="B69" s="64"/>
      <c r="C69" s="65"/>
      <c r="D69" s="59" t="s">
        <v>102</v>
      </c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1"/>
      <c r="AC69" s="67"/>
      <c r="AD69" s="67"/>
      <c r="AE69" s="67"/>
      <c r="AF69" s="67"/>
      <c r="AG69" s="67"/>
      <c r="AH69" s="67"/>
      <c r="AI69" s="67"/>
      <c r="AJ69" s="67"/>
      <c r="AK69" s="69">
        <v>1500000</v>
      </c>
      <c r="AL69" s="70"/>
      <c r="AM69" s="70"/>
      <c r="AN69" s="70"/>
      <c r="AO69" s="70"/>
      <c r="AP69" s="70"/>
      <c r="AQ69" s="70"/>
      <c r="AR69" s="71"/>
      <c r="AS69" s="67">
        <f t="shared" si="1"/>
        <v>1500000</v>
      </c>
      <c r="AT69" s="67"/>
      <c r="AU69" s="67"/>
      <c r="AV69" s="67"/>
      <c r="AW69" s="67"/>
      <c r="AX69" s="67"/>
      <c r="AY69" s="67"/>
      <c r="AZ69" s="67"/>
      <c r="BA69" s="16"/>
      <c r="BB69" s="16"/>
      <c r="BC69" s="16"/>
      <c r="BD69" s="16"/>
      <c r="BE69" s="16"/>
      <c r="BF69" s="16"/>
      <c r="BG69" s="16"/>
      <c r="BH69" s="16"/>
      <c r="BT69" s="52"/>
      <c r="BU69" s="52"/>
      <c r="BV69" s="52"/>
      <c r="BW69" s="52"/>
      <c r="BX69" s="52"/>
      <c r="BY69" s="52"/>
      <c r="BZ69" s="52"/>
    </row>
    <row r="70" spans="1:79" ht="68.25" customHeight="1" x14ac:dyDescent="0.2">
      <c r="A70" s="68"/>
      <c r="B70" s="64"/>
      <c r="C70" s="65"/>
      <c r="D70" s="59" t="s">
        <v>103</v>
      </c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1"/>
      <c r="AC70" s="67"/>
      <c r="AD70" s="67"/>
      <c r="AE70" s="67"/>
      <c r="AF70" s="67"/>
      <c r="AG70" s="67"/>
      <c r="AH70" s="67"/>
      <c r="AI70" s="67"/>
      <c r="AJ70" s="67"/>
      <c r="AK70" s="69">
        <v>1500000</v>
      </c>
      <c r="AL70" s="70"/>
      <c r="AM70" s="70"/>
      <c r="AN70" s="70"/>
      <c r="AO70" s="70"/>
      <c r="AP70" s="70"/>
      <c r="AQ70" s="70"/>
      <c r="AR70" s="71"/>
      <c r="AS70" s="67">
        <f t="shared" si="1"/>
        <v>1500000</v>
      </c>
      <c r="AT70" s="67"/>
      <c r="AU70" s="67"/>
      <c r="AV70" s="67"/>
      <c r="AW70" s="67"/>
      <c r="AX70" s="67"/>
      <c r="AY70" s="67"/>
      <c r="AZ70" s="67"/>
      <c r="BA70" s="16"/>
      <c r="BB70" s="16"/>
      <c r="BC70" s="16"/>
      <c r="BD70" s="16"/>
      <c r="BE70" s="16"/>
      <c r="BF70" s="16"/>
      <c r="BG70" s="16"/>
      <c r="BH70" s="16"/>
      <c r="BT70" s="52"/>
      <c r="BU70" s="52"/>
      <c r="BV70" s="52"/>
      <c r="BW70" s="52"/>
      <c r="BX70" s="52"/>
      <c r="BY70" s="52"/>
      <c r="BZ70" s="52"/>
    </row>
    <row r="71" spans="1:79" ht="51.75" customHeight="1" x14ac:dyDescent="0.2">
      <c r="A71" s="68"/>
      <c r="B71" s="64"/>
      <c r="C71" s="65"/>
      <c r="D71" s="127" t="s">
        <v>104</v>
      </c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9"/>
      <c r="AC71" s="67"/>
      <c r="AD71" s="67"/>
      <c r="AE71" s="67"/>
      <c r="AF71" s="67"/>
      <c r="AG71" s="67"/>
      <c r="AH71" s="67"/>
      <c r="AI71" s="67"/>
      <c r="AJ71" s="67"/>
      <c r="AK71" s="69">
        <v>5500000</v>
      </c>
      <c r="AL71" s="70"/>
      <c r="AM71" s="70"/>
      <c r="AN71" s="70"/>
      <c r="AO71" s="70"/>
      <c r="AP71" s="70"/>
      <c r="AQ71" s="70"/>
      <c r="AR71" s="71"/>
      <c r="AS71" s="67">
        <f t="shared" si="1"/>
        <v>5500000</v>
      </c>
      <c r="AT71" s="67"/>
      <c r="AU71" s="67"/>
      <c r="AV71" s="67"/>
      <c r="AW71" s="67"/>
      <c r="AX71" s="67"/>
      <c r="AY71" s="67"/>
      <c r="AZ71" s="67"/>
      <c r="BA71" s="16"/>
      <c r="BB71" s="16"/>
      <c r="BC71" s="16"/>
      <c r="BD71" s="16"/>
      <c r="BE71" s="16"/>
      <c r="BF71" s="16"/>
      <c r="BG71" s="16"/>
      <c r="BH71" s="16"/>
      <c r="BT71" s="52"/>
      <c r="BU71" s="52"/>
      <c r="BV71" s="52"/>
      <c r="BW71" s="52"/>
      <c r="BX71" s="52"/>
      <c r="BY71" s="52"/>
      <c r="BZ71" s="52"/>
    </row>
    <row r="72" spans="1:79" s="2" customFormat="1" ht="18.75" customHeight="1" x14ac:dyDescent="0.2">
      <c r="A72" s="58"/>
      <c r="B72" s="58"/>
      <c r="C72" s="58"/>
      <c r="D72" s="132" t="s">
        <v>48</v>
      </c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4"/>
      <c r="AC72" s="66">
        <v>0</v>
      </c>
      <c r="AD72" s="66"/>
      <c r="AE72" s="66"/>
      <c r="AF72" s="66"/>
      <c r="AG72" s="66"/>
      <c r="AH72" s="66"/>
      <c r="AI72" s="66"/>
      <c r="AJ72" s="66"/>
      <c r="AK72" s="66">
        <f>AK48+AK67</f>
        <v>33987000</v>
      </c>
      <c r="AL72" s="66"/>
      <c r="AM72" s="66"/>
      <c r="AN72" s="66"/>
      <c r="AO72" s="66"/>
      <c r="AP72" s="66"/>
      <c r="AQ72" s="66"/>
      <c r="AR72" s="66"/>
      <c r="AS72" s="66">
        <f t="shared" si="1"/>
        <v>33987000</v>
      </c>
      <c r="AT72" s="66"/>
      <c r="AU72" s="66"/>
      <c r="AV72" s="66"/>
      <c r="AW72" s="66"/>
      <c r="AX72" s="66"/>
      <c r="AY72" s="66"/>
      <c r="AZ72" s="66"/>
      <c r="BA72" s="31"/>
      <c r="BB72" s="31"/>
      <c r="BC72" s="31"/>
      <c r="BD72" s="31"/>
      <c r="BE72" s="31"/>
      <c r="BF72" s="31"/>
      <c r="BG72" s="31"/>
      <c r="BH72" s="31"/>
      <c r="BT72" s="54">
        <f>43539904</f>
        <v>43539904</v>
      </c>
      <c r="BU72" s="55"/>
      <c r="BV72" s="54">
        <f>AK72-BT72</f>
        <v>-9552904</v>
      </c>
      <c r="BW72" s="55"/>
      <c r="BX72" s="55"/>
      <c r="BY72" s="55"/>
      <c r="BZ72" s="55"/>
    </row>
    <row r="73" spans="1:79" ht="12.75" customHeight="1" x14ac:dyDescent="0.2">
      <c r="BT73" s="52"/>
      <c r="BU73" s="52"/>
      <c r="BV73" s="52"/>
      <c r="BW73" s="52"/>
      <c r="BX73" s="52"/>
      <c r="BY73" s="52"/>
      <c r="BZ73" s="52"/>
    </row>
    <row r="74" spans="1:79" ht="15.75" customHeight="1" x14ac:dyDescent="0.2">
      <c r="A74" s="158" t="s">
        <v>26</v>
      </c>
      <c r="B74" s="158"/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  <c r="AJ74" s="158"/>
      <c r="AK74" s="158"/>
      <c r="AL74" s="158"/>
      <c r="AM74" s="158"/>
      <c r="AN74" s="158"/>
      <c r="AO74" s="158"/>
      <c r="AP74" s="158"/>
      <c r="AQ74" s="158"/>
      <c r="AR74" s="158"/>
      <c r="AS74" s="158"/>
      <c r="AT74" s="158"/>
      <c r="AU74" s="158"/>
      <c r="AV74" s="158"/>
      <c r="AW74" s="158"/>
      <c r="AX74" s="158"/>
      <c r="AY74" s="158"/>
      <c r="AZ74" s="158"/>
      <c r="BA74" s="158"/>
      <c r="BB74" s="158"/>
      <c r="BC74" s="158"/>
      <c r="BD74" s="158"/>
      <c r="BE74" s="158"/>
      <c r="BF74" s="158"/>
      <c r="BG74" s="158"/>
      <c r="BH74" s="158"/>
      <c r="BI74" s="158"/>
      <c r="BJ74" s="158"/>
      <c r="BK74" s="158"/>
      <c r="BL74" s="158"/>
      <c r="BT74" s="52"/>
      <c r="BU74" s="52"/>
      <c r="BV74" s="52"/>
      <c r="BW74" s="52"/>
      <c r="BX74" s="52"/>
      <c r="BY74" s="52"/>
      <c r="BZ74" s="52"/>
    </row>
    <row r="75" spans="1:79" ht="17.25" customHeight="1" x14ac:dyDescent="0.25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130" t="s">
        <v>65</v>
      </c>
      <c r="AS75" s="130"/>
      <c r="AT75" s="130"/>
      <c r="AU75" s="130"/>
      <c r="AV75" s="130"/>
      <c r="AW75" s="130"/>
      <c r="AX75" s="130"/>
      <c r="AY75" s="130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T75" s="52"/>
      <c r="BU75" s="52"/>
      <c r="BV75" s="52"/>
      <c r="BW75" s="52"/>
      <c r="BX75" s="52"/>
      <c r="BY75" s="52"/>
      <c r="BZ75" s="52"/>
    </row>
    <row r="76" spans="1:79" ht="12" customHeight="1" x14ac:dyDescent="0.2">
      <c r="A76" s="72" t="s">
        <v>15</v>
      </c>
      <c r="B76" s="72"/>
      <c r="C76" s="72"/>
      <c r="D76" s="121" t="s">
        <v>18</v>
      </c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3"/>
      <c r="AB76" s="72" t="s">
        <v>16</v>
      </c>
      <c r="AC76" s="72"/>
      <c r="AD76" s="72"/>
      <c r="AE76" s="72"/>
      <c r="AF76" s="72"/>
      <c r="AG76" s="72"/>
      <c r="AH76" s="72"/>
      <c r="AI76" s="72"/>
      <c r="AJ76" s="72" t="s">
        <v>17</v>
      </c>
      <c r="AK76" s="72"/>
      <c r="AL76" s="72"/>
      <c r="AM76" s="72"/>
      <c r="AN76" s="72"/>
      <c r="AO76" s="72"/>
      <c r="AP76" s="72"/>
      <c r="AQ76" s="72"/>
      <c r="AR76" s="72" t="s">
        <v>14</v>
      </c>
      <c r="AS76" s="72"/>
      <c r="AT76" s="72"/>
      <c r="AU76" s="72"/>
      <c r="AV76" s="72"/>
      <c r="AW76" s="72"/>
      <c r="AX76" s="72"/>
      <c r="AY76" s="72"/>
      <c r="BT76" s="52"/>
      <c r="BU76" s="52"/>
      <c r="BV76" s="52"/>
      <c r="BW76" s="52"/>
      <c r="BX76" s="52"/>
      <c r="BY76" s="52"/>
      <c r="BZ76" s="52"/>
    </row>
    <row r="77" spans="1:79" ht="12" customHeight="1" x14ac:dyDescent="0.2">
      <c r="A77" s="72"/>
      <c r="B77" s="72"/>
      <c r="C77" s="72"/>
      <c r="D77" s="124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125"/>
      <c r="X77" s="125"/>
      <c r="Y77" s="125"/>
      <c r="Z77" s="125"/>
      <c r="AA77" s="126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BT77" s="52"/>
      <c r="BU77" s="52"/>
      <c r="BV77" s="52"/>
      <c r="BW77" s="52"/>
      <c r="BX77" s="52"/>
      <c r="BY77" s="52"/>
      <c r="BZ77" s="52"/>
    </row>
    <row r="78" spans="1:79" ht="15.75" customHeight="1" x14ac:dyDescent="0.2">
      <c r="A78" s="72">
        <v>1</v>
      </c>
      <c r="B78" s="72"/>
      <c r="C78" s="72"/>
      <c r="D78" s="68">
        <v>2</v>
      </c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5"/>
      <c r="AB78" s="72">
        <v>3</v>
      </c>
      <c r="AC78" s="72"/>
      <c r="AD78" s="72"/>
      <c r="AE78" s="72"/>
      <c r="AF78" s="72"/>
      <c r="AG78" s="72"/>
      <c r="AH78" s="72"/>
      <c r="AI78" s="72"/>
      <c r="AJ78" s="72">
        <v>4</v>
      </c>
      <c r="AK78" s="72"/>
      <c r="AL78" s="72"/>
      <c r="AM78" s="72"/>
      <c r="AN78" s="72"/>
      <c r="AO78" s="72"/>
      <c r="AP78" s="72"/>
      <c r="AQ78" s="72"/>
      <c r="AR78" s="72">
        <v>5</v>
      </c>
      <c r="AS78" s="72"/>
      <c r="AT78" s="72"/>
      <c r="AU78" s="72"/>
      <c r="AV78" s="72"/>
      <c r="AW78" s="72"/>
      <c r="AX78" s="72"/>
      <c r="AY78" s="72"/>
      <c r="BT78" s="52"/>
      <c r="BU78" s="52"/>
      <c r="BV78" s="52"/>
      <c r="BW78" s="52"/>
      <c r="BX78" s="52"/>
      <c r="BY78" s="52"/>
      <c r="BZ78" s="52"/>
    </row>
    <row r="79" spans="1:79" ht="48.75" customHeight="1" x14ac:dyDescent="0.2">
      <c r="A79" s="72">
        <v>1</v>
      </c>
      <c r="B79" s="72"/>
      <c r="C79" s="72"/>
      <c r="D79" s="112" t="s">
        <v>126</v>
      </c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  <c r="AA79" s="136"/>
      <c r="AB79" s="76">
        <v>0</v>
      </c>
      <c r="AC79" s="77"/>
      <c r="AD79" s="77"/>
      <c r="AE79" s="77"/>
      <c r="AF79" s="77"/>
      <c r="AG79" s="77"/>
      <c r="AH79" s="77"/>
      <c r="AI79" s="78"/>
      <c r="AJ79" s="76">
        <f>AK72</f>
        <v>33987000</v>
      </c>
      <c r="AK79" s="77"/>
      <c r="AL79" s="77"/>
      <c r="AM79" s="77"/>
      <c r="AN79" s="77"/>
      <c r="AO79" s="77"/>
      <c r="AP79" s="77"/>
      <c r="AQ79" s="78"/>
      <c r="AR79" s="76">
        <f>AB79+AJ79</f>
        <v>33987000</v>
      </c>
      <c r="AS79" s="77"/>
      <c r="AT79" s="77"/>
      <c r="AU79" s="77"/>
      <c r="AV79" s="77"/>
      <c r="AW79" s="77"/>
      <c r="AX79" s="77"/>
      <c r="AY79" s="78"/>
      <c r="BT79" s="52"/>
      <c r="BU79" s="52"/>
      <c r="BV79" s="52"/>
      <c r="BW79" s="52"/>
      <c r="BX79" s="52"/>
      <c r="BY79" s="52"/>
      <c r="BZ79" s="52"/>
      <c r="CA79" s="1" t="s">
        <v>6</v>
      </c>
    </row>
    <row r="80" spans="1:79" s="2" customFormat="1" ht="19.5" customHeight="1" x14ac:dyDescent="0.2">
      <c r="A80" s="58"/>
      <c r="B80" s="58"/>
      <c r="C80" s="58"/>
      <c r="D80" s="132" t="s">
        <v>14</v>
      </c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3"/>
      <c r="Z80" s="133"/>
      <c r="AA80" s="134"/>
      <c r="AB80" s="66">
        <v>0</v>
      </c>
      <c r="AC80" s="66"/>
      <c r="AD80" s="66"/>
      <c r="AE80" s="66"/>
      <c r="AF80" s="66"/>
      <c r="AG80" s="66"/>
      <c r="AH80" s="66"/>
      <c r="AI80" s="66"/>
      <c r="AJ80" s="66">
        <f>AJ79</f>
        <v>33987000</v>
      </c>
      <c r="AK80" s="66"/>
      <c r="AL80" s="66"/>
      <c r="AM80" s="66"/>
      <c r="AN80" s="66"/>
      <c r="AO80" s="66"/>
      <c r="AP80" s="66"/>
      <c r="AQ80" s="66"/>
      <c r="AR80" s="66">
        <f>AB80+AJ80</f>
        <v>33987000</v>
      </c>
      <c r="AS80" s="66"/>
      <c r="AT80" s="66"/>
      <c r="AU80" s="66"/>
      <c r="AV80" s="66"/>
      <c r="AW80" s="66"/>
      <c r="AX80" s="66"/>
      <c r="AY80" s="66"/>
      <c r="BT80" s="55"/>
      <c r="BU80" s="55"/>
      <c r="BV80" s="55"/>
      <c r="BW80" s="55"/>
      <c r="BX80" s="55"/>
      <c r="BY80" s="55"/>
      <c r="BZ80" s="55"/>
    </row>
    <row r="81" spans="1:78" ht="18" customHeight="1" x14ac:dyDescent="0.2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BT81" s="52"/>
      <c r="BU81" s="52"/>
      <c r="BV81" s="52"/>
      <c r="BW81" s="52"/>
      <c r="BX81" s="52"/>
      <c r="BY81" s="52"/>
      <c r="BZ81" s="52"/>
    </row>
    <row r="82" spans="1:78" ht="15.75" customHeight="1" x14ac:dyDescent="0.2">
      <c r="A82" s="137" t="s">
        <v>27</v>
      </c>
      <c r="B82" s="137"/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T82" s="52"/>
      <c r="BU82" s="52"/>
      <c r="BV82" s="52"/>
      <c r="BW82" s="52"/>
      <c r="BX82" s="52"/>
      <c r="BY82" s="52"/>
      <c r="BZ82" s="52"/>
    </row>
    <row r="83" spans="1:78" ht="13.5" customHeight="1" x14ac:dyDescent="0.2">
      <c r="A83" s="32"/>
      <c r="B83" s="32"/>
      <c r="C83" s="32"/>
      <c r="D83" s="32"/>
      <c r="E83" s="32"/>
      <c r="F83" s="32"/>
      <c r="G83" s="33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5"/>
      <c r="AA83" s="35"/>
      <c r="AB83" s="35"/>
      <c r="AC83" s="35"/>
      <c r="AD83" s="35"/>
      <c r="AE83" s="33"/>
      <c r="AF83" s="34"/>
      <c r="AG83" s="34"/>
      <c r="AH83" s="34"/>
      <c r="AI83" s="34"/>
      <c r="AJ83" s="34"/>
      <c r="AK83" s="34"/>
      <c r="AL83" s="34"/>
      <c r="AM83" s="34"/>
      <c r="AN83" s="34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T83" s="52"/>
      <c r="BU83" s="52"/>
      <c r="BV83" s="52"/>
      <c r="BW83" s="52"/>
      <c r="BX83" s="52"/>
      <c r="BY83" s="52"/>
      <c r="BZ83" s="52"/>
    </row>
    <row r="84" spans="1:78" ht="34.5" customHeight="1" x14ac:dyDescent="0.2">
      <c r="A84" s="72" t="s">
        <v>15</v>
      </c>
      <c r="B84" s="72"/>
      <c r="C84" s="72"/>
      <c r="D84" s="72"/>
      <c r="E84" s="72"/>
      <c r="F84" s="72"/>
      <c r="G84" s="68" t="s">
        <v>28</v>
      </c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5"/>
      <c r="Z84" s="72" t="s">
        <v>2</v>
      </c>
      <c r="AA84" s="72"/>
      <c r="AB84" s="72"/>
      <c r="AC84" s="72"/>
      <c r="AD84" s="72"/>
      <c r="AE84" s="72" t="s">
        <v>1</v>
      </c>
      <c r="AF84" s="72"/>
      <c r="AG84" s="72"/>
      <c r="AH84" s="72"/>
      <c r="AI84" s="72"/>
      <c r="AJ84" s="72"/>
      <c r="AK84" s="72"/>
      <c r="AL84" s="72"/>
      <c r="AM84" s="72"/>
      <c r="AN84" s="72"/>
      <c r="AO84" s="68" t="s">
        <v>16</v>
      </c>
      <c r="AP84" s="64"/>
      <c r="AQ84" s="64"/>
      <c r="AR84" s="64"/>
      <c r="AS84" s="64"/>
      <c r="AT84" s="64"/>
      <c r="AU84" s="64"/>
      <c r="AV84" s="65"/>
      <c r="AW84" s="68" t="s">
        <v>17</v>
      </c>
      <c r="AX84" s="64"/>
      <c r="AY84" s="64"/>
      <c r="AZ84" s="64"/>
      <c r="BA84" s="64"/>
      <c r="BB84" s="64"/>
      <c r="BC84" s="64"/>
      <c r="BD84" s="65"/>
      <c r="BE84" s="68" t="s">
        <v>14</v>
      </c>
      <c r="BF84" s="64"/>
      <c r="BG84" s="64"/>
      <c r="BH84" s="64"/>
      <c r="BI84" s="64"/>
      <c r="BJ84" s="64"/>
      <c r="BK84" s="64"/>
      <c r="BL84" s="65"/>
      <c r="BT84" s="52"/>
      <c r="BU84" s="52"/>
      <c r="BV84" s="52"/>
      <c r="BW84" s="52"/>
      <c r="BX84" s="52"/>
      <c r="BY84" s="52"/>
      <c r="BZ84" s="52"/>
    </row>
    <row r="85" spans="1:78" ht="18" customHeight="1" x14ac:dyDescent="0.2">
      <c r="A85" s="72">
        <v>1</v>
      </c>
      <c r="B85" s="72"/>
      <c r="C85" s="72"/>
      <c r="D85" s="72"/>
      <c r="E85" s="72"/>
      <c r="F85" s="72"/>
      <c r="G85" s="68">
        <v>2</v>
      </c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5"/>
      <c r="Z85" s="72">
        <v>3</v>
      </c>
      <c r="AA85" s="72"/>
      <c r="AB85" s="72"/>
      <c r="AC85" s="72"/>
      <c r="AD85" s="72"/>
      <c r="AE85" s="72">
        <v>4</v>
      </c>
      <c r="AF85" s="72"/>
      <c r="AG85" s="72"/>
      <c r="AH85" s="72"/>
      <c r="AI85" s="72"/>
      <c r="AJ85" s="72"/>
      <c r="AK85" s="72"/>
      <c r="AL85" s="72"/>
      <c r="AM85" s="72"/>
      <c r="AN85" s="72"/>
      <c r="AO85" s="72">
        <v>5</v>
      </c>
      <c r="AP85" s="72"/>
      <c r="AQ85" s="72"/>
      <c r="AR85" s="72"/>
      <c r="AS85" s="72"/>
      <c r="AT85" s="72"/>
      <c r="AU85" s="72"/>
      <c r="AV85" s="72"/>
      <c r="AW85" s="72">
        <v>6</v>
      </c>
      <c r="AX85" s="72"/>
      <c r="AY85" s="72"/>
      <c r="AZ85" s="72"/>
      <c r="BA85" s="72"/>
      <c r="BB85" s="72"/>
      <c r="BC85" s="72"/>
      <c r="BD85" s="72"/>
      <c r="BE85" s="72">
        <v>7</v>
      </c>
      <c r="BF85" s="72"/>
      <c r="BG85" s="72"/>
      <c r="BH85" s="72"/>
      <c r="BI85" s="72"/>
      <c r="BJ85" s="72"/>
      <c r="BK85" s="72"/>
      <c r="BL85" s="72"/>
      <c r="BT85" s="52"/>
      <c r="BU85" s="52"/>
      <c r="BV85" s="52"/>
      <c r="BW85" s="52"/>
      <c r="BX85" s="52"/>
      <c r="BY85" s="52"/>
      <c r="BZ85" s="52"/>
    </row>
    <row r="86" spans="1:78" ht="21" customHeight="1" x14ac:dyDescent="0.2">
      <c r="A86" s="72"/>
      <c r="B86" s="72"/>
      <c r="C86" s="72"/>
      <c r="D86" s="72"/>
      <c r="E86" s="72"/>
      <c r="F86" s="72"/>
      <c r="G86" s="79" t="s">
        <v>92</v>
      </c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  <c r="AU86" s="80"/>
      <c r="AV86" s="80"/>
      <c r="AW86" s="80"/>
      <c r="AX86" s="80"/>
      <c r="AY86" s="80"/>
      <c r="AZ86" s="80"/>
      <c r="BA86" s="80"/>
      <c r="BB86" s="80"/>
      <c r="BC86" s="80"/>
      <c r="BD86" s="81"/>
      <c r="BE86" s="113"/>
      <c r="BF86" s="113"/>
      <c r="BG86" s="113"/>
      <c r="BH86" s="113"/>
      <c r="BI86" s="113"/>
      <c r="BJ86" s="113"/>
      <c r="BK86" s="113"/>
      <c r="BL86" s="113"/>
      <c r="BT86" s="52"/>
      <c r="BU86" s="52"/>
      <c r="BV86" s="52"/>
      <c r="BW86" s="52"/>
      <c r="BX86" s="52"/>
      <c r="BY86" s="52"/>
      <c r="BZ86" s="52"/>
    </row>
    <row r="87" spans="1:78" ht="18.75" customHeight="1" x14ac:dyDescent="0.2">
      <c r="A87" s="58">
        <v>0</v>
      </c>
      <c r="B87" s="58"/>
      <c r="C87" s="58"/>
      <c r="D87" s="58"/>
      <c r="E87" s="58"/>
      <c r="F87" s="58"/>
      <c r="G87" s="84" t="s">
        <v>49</v>
      </c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5"/>
      <c r="Z87" s="82"/>
      <c r="AA87" s="82"/>
      <c r="AB87" s="82"/>
      <c r="AC87" s="82"/>
      <c r="AD87" s="82"/>
      <c r="AE87" s="83"/>
      <c r="AF87" s="83"/>
      <c r="AG87" s="83"/>
      <c r="AH87" s="83"/>
      <c r="AI87" s="83"/>
      <c r="AJ87" s="83"/>
      <c r="AK87" s="83"/>
      <c r="AL87" s="83"/>
      <c r="AM87" s="83"/>
      <c r="AN87" s="84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T87" s="52"/>
      <c r="BU87" s="52"/>
      <c r="BV87" s="52"/>
      <c r="BW87" s="52"/>
      <c r="BX87" s="52"/>
      <c r="BY87" s="52"/>
      <c r="BZ87" s="52"/>
    </row>
    <row r="88" spans="1:78" ht="21.75" customHeight="1" x14ac:dyDescent="0.2">
      <c r="A88" s="72"/>
      <c r="B88" s="72"/>
      <c r="C88" s="72"/>
      <c r="D88" s="72"/>
      <c r="E88" s="72"/>
      <c r="F88" s="72"/>
      <c r="G88" s="112" t="s">
        <v>122</v>
      </c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1"/>
      <c r="Z88" s="62" t="s">
        <v>50</v>
      </c>
      <c r="AA88" s="62"/>
      <c r="AB88" s="62"/>
      <c r="AC88" s="62"/>
      <c r="AD88" s="62"/>
      <c r="AE88" s="63" t="s">
        <v>69</v>
      </c>
      <c r="AF88" s="64"/>
      <c r="AG88" s="64"/>
      <c r="AH88" s="64"/>
      <c r="AI88" s="64"/>
      <c r="AJ88" s="64"/>
      <c r="AK88" s="64"/>
      <c r="AL88" s="64"/>
      <c r="AM88" s="64"/>
      <c r="AN88" s="65"/>
      <c r="AO88" s="67"/>
      <c r="AP88" s="67"/>
      <c r="AQ88" s="67"/>
      <c r="AR88" s="67"/>
      <c r="AS88" s="67"/>
      <c r="AT88" s="67"/>
      <c r="AU88" s="67"/>
      <c r="AV88" s="67"/>
      <c r="AW88" s="67">
        <f>SUM(AW89:BD91)</f>
        <v>23987000</v>
      </c>
      <c r="AX88" s="67"/>
      <c r="AY88" s="67"/>
      <c r="AZ88" s="67"/>
      <c r="BA88" s="67"/>
      <c r="BB88" s="67"/>
      <c r="BC88" s="67"/>
      <c r="BD88" s="67"/>
      <c r="BE88" s="67">
        <f>AO88+AW88</f>
        <v>23987000</v>
      </c>
      <c r="BF88" s="67"/>
      <c r="BG88" s="67"/>
      <c r="BH88" s="67"/>
      <c r="BI88" s="67"/>
      <c r="BJ88" s="67"/>
      <c r="BK88" s="67"/>
      <c r="BL88" s="67"/>
      <c r="BT88" s="52"/>
      <c r="BU88" s="52"/>
      <c r="BV88" s="52"/>
      <c r="BW88" s="52"/>
      <c r="BX88" s="52"/>
      <c r="BY88" s="52"/>
      <c r="BZ88" s="52"/>
    </row>
    <row r="89" spans="1:78" ht="48" customHeight="1" x14ac:dyDescent="0.2">
      <c r="A89" s="72"/>
      <c r="B89" s="72"/>
      <c r="C89" s="72"/>
      <c r="D89" s="72"/>
      <c r="E89" s="72"/>
      <c r="F89" s="72"/>
      <c r="G89" s="140" t="s">
        <v>134</v>
      </c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41"/>
      <c r="S89" s="141"/>
      <c r="T89" s="141"/>
      <c r="U89" s="141"/>
      <c r="V89" s="141"/>
      <c r="W89" s="141"/>
      <c r="X89" s="141"/>
      <c r="Y89" s="142"/>
      <c r="Z89" s="62" t="s">
        <v>50</v>
      </c>
      <c r="AA89" s="62"/>
      <c r="AB89" s="62"/>
      <c r="AC89" s="62"/>
      <c r="AD89" s="62"/>
      <c r="AE89" s="63" t="s">
        <v>69</v>
      </c>
      <c r="AF89" s="64"/>
      <c r="AG89" s="64"/>
      <c r="AH89" s="64"/>
      <c r="AI89" s="64"/>
      <c r="AJ89" s="64"/>
      <c r="AK89" s="64"/>
      <c r="AL89" s="64"/>
      <c r="AM89" s="64"/>
      <c r="AN89" s="65"/>
      <c r="AO89" s="67"/>
      <c r="AP89" s="67"/>
      <c r="AQ89" s="67"/>
      <c r="AR89" s="67"/>
      <c r="AS89" s="67"/>
      <c r="AT89" s="67"/>
      <c r="AU89" s="67"/>
      <c r="AV89" s="67"/>
      <c r="AW89" s="67">
        <f>AK49+AK51+AK52+AK53+AK54+AK55+AK56+AK57+AK58+AK59+AK60+AK61</f>
        <v>7775410</v>
      </c>
      <c r="AX89" s="67"/>
      <c r="AY89" s="67"/>
      <c r="AZ89" s="67"/>
      <c r="BA89" s="67"/>
      <c r="BB89" s="67"/>
      <c r="BC89" s="67"/>
      <c r="BD89" s="67"/>
      <c r="BE89" s="67">
        <f>AO89+AW89</f>
        <v>7775410</v>
      </c>
      <c r="BF89" s="67"/>
      <c r="BG89" s="67"/>
      <c r="BH89" s="67"/>
      <c r="BI89" s="67"/>
      <c r="BJ89" s="67"/>
      <c r="BK89" s="67"/>
      <c r="BL89" s="67"/>
      <c r="BT89" s="52"/>
      <c r="BU89" s="52"/>
      <c r="BV89" s="52"/>
      <c r="BW89" s="52"/>
      <c r="BX89" s="52"/>
      <c r="BY89" s="52"/>
      <c r="BZ89" s="52"/>
    </row>
    <row r="90" spans="1:78" ht="33.75" customHeight="1" x14ac:dyDescent="0.2">
      <c r="A90" s="72"/>
      <c r="B90" s="72"/>
      <c r="C90" s="72"/>
      <c r="D90" s="72"/>
      <c r="E90" s="72"/>
      <c r="F90" s="72"/>
      <c r="G90" s="59" t="s">
        <v>105</v>
      </c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1"/>
      <c r="Z90" s="62" t="s">
        <v>50</v>
      </c>
      <c r="AA90" s="62"/>
      <c r="AB90" s="62"/>
      <c r="AC90" s="62"/>
      <c r="AD90" s="62"/>
      <c r="AE90" s="63" t="s">
        <v>69</v>
      </c>
      <c r="AF90" s="64"/>
      <c r="AG90" s="64"/>
      <c r="AH90" s="64"/>
      <c r="AI90" s="64"/>
      <c r="AJ90" s="64"/>
      <c r="AK90" s="64"/>
      <c r="AL90" s="64"/>
      <c r="AM90" s="64"/>
      <c r="AN90" s="65"/>
      <c r="AO90" s="67"/>
      <c r="AP90" s="67"/>
      <c r="AQ90" s="67"/>
      <c r="AR90" s="67"/>
      <c r="AS90" s="67"/>
      <c r="AT90" s="67"/>
      <c r="AU90" s="67"/>
      <c r="AV90" s="67"/>
      <c r="AW90" s="67">
        <f>AK62</f>
        <v>1868300</v>
      </c>
      <c r="AX90" s="67"/>
      <c r="AY90" s="67"/>
      <c r="AZ90" s="67"/>
      <c r="BA90" s="67"/>
      <c r="BB90" s="67"/>
      <c r="BC90" s="67"/>
      <c r="BD90" s="67"/>
      <c r="BE90" s="67">
        <f>AO90+AW90</f>
        <v>1868300</v>
      </c>
      <c r="BF90" s="67"/>
      <c r="BG90" s="67"/>
      <c r="BH90" s="67"/>
      <c r="BI90" s="67"/>
      <c r="BJ90" s="67"/>
      <c r="BK90" s="67"/>
      <c r="BL90" s="67"/>
      <c r="BT90" s="52"/>
      <c r="BU90" s="52"/>
      <c r="BV90" s="52"/>
      <c r="BW90" s="52"/>
      <c r="BX90" s="52"/>
      <c r="BY90" s="52"/>
      <c r="BZ90" s="52"/>
    </row>
    <row r="91" spans="1:78" ht="20.100000000000001" customHeight="1" x14ac:dyDescent="0.2">
      <c r="A91" s="72"/>
      <c r="B91" s="72"/>
      <c r="C91" s="72"/>
      <c r="D91" s="72"/>
      <c r="E91" s="72"/>
      <c r="F91" s="72"/>
      <c r="G91" s="59" t="s">
        <v>135</v>
      </c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1"/>
      <c r="Z91" s="62" t="s">
        <v>50</v>
      </c>
      <c r="AA91" s="62"/>
      <c r="AB91" s="62"/>
      <c r="AC91" s="62"/>
      <c r="AD91" s="62"/>
      <c r="AE91" s="63" t="s">
        <v>69</v>
      </c>
      <c r="AF91" s="64"/>
      <c r="AG91" s="64"/>
      <c r="AH91" s="64"/>
      <c r="AI91" s="64"/>
      <c r="AJ91" s="64"/>
      <c r="AK91" s="64"/>
      <c r="AL91" s="64"/>
      <c r="AM91" s="64"/>
      <c r="AN91" s="65"/>
      <c r="AO91" s="67"/>
      <c r="AP91" s="67"/>
      <c r="AQ91" s="67"/>
      <c r="AR91" s="67"/>
      <c r="AS91" s="67"/>
      <c r="AT91" s="67"/>
      <c r="AU91" s="67"/>
      <c r="AV91" s="67"/>
      <c r="AW91" s="67">
        <f>AK63+AK64+AK65+AK66</f>
        <v>14343290</v>
      </c>
      <c r="AX91" s="67"/>
      <c r="AY91" s="67"/>
      <c r="AZ91" s="67"/>
      <c r="BA91" s="67"/>
      <c r="BB91" s="67"/>
      <c r="BC91" s="67"/>
      <c r="BD91" s="67"/>
      <c r="BE91" s="67">
        <f>AO91+AW91</f>
        <v>14343290</v>
      </c>
      <c r="BF91" s="67"/>
      <c r="BG91" s="67"/>
      <c r="BH91" s="67"/>
      <c r="BI91" s="67"/>
      <c r="BJ91" s="67"/>
      <c r="BK91" s="67"/>
      <c r="BL91" s="67"/>
      <c r="BT91" s="52"/>
      <c r="BU91" s="52"/>
      <c r="BV91" s="52"/>
      <c r="BW91" s="52"/>
      <c r="BX91" s="52"/>
      <c r="BY91" s="52"/>
      <c r="BZ91" s="52"/>
    </row>
    <row r="92" spans="1:78" ht="18" customHeight="1" x14ac:dyDescent="0.2">
      <c r="A92" s="58">
        <v>0</v>
      </c>
      <c r="B92" s="58"/>
      <c r="C92" s="58"/>
      <c r="D92" s="58"/>
      <c r="E92" s="58"/>
      <c r="F92" s="58"/>
      <c r="G92" s="84" t="s">
        <v>68</v>
      </c>
      <c r="H92" s="138"/>
      <c r="I92" s="138"/>
      <c r="J92" s="138"/>
      <c r="K92" s="138"/>
      <c r="L92" s="138"/>
      <c r="M92" s="138"/>
      <c r="N92" s="138"/>
      <c r="O92" s="138"/>
      <c r="P92" s="138"/>
      <c r="Q92" s="138"/>
      <c r="R92" s="138"/>
      <c r="S92" s="138"/>
      <c r="T92" s="138"/>
      <c r="U92" s="138"/>
      <c r="V92" s="138"/>
      <c r="W92" s="138"/>
      <c r="X92" s="138"/>
      <c r="Y92" s="139"/>
      <c r="Z92" s="62"/>
      <c r="AA92" s="62"/>
      <c r="AB92" s="62"/>
      <c r="AC92" s="62"/>
      <c r="AD92" s="62"/>
      <c r="AE92" s="63"/>
      <c r="AF92" s="64"/>
      <c r="AG92" s="64"/>
      <c r="AH92" s="64"/>
      <c r="AI92" s="64"/>
      <c r="AJ92" s="64"/>
      <c r="AK92" s="64"/>
      <c r="AL92" s="64"/>
      <c r="AM92" s="64"/>
      <c r="AN92" s="65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T92" s="52"/>
      <c r="BU92" s="52"/>
      <c r="BV92" s="52"/>
      <c r="BW92" s="52"/>
      <c r="BX92" s="52"/>
      <c r="BY92" s="52"/>
      <c r="BZ92" s="52"/>
    </row>
    <row r="93" spans="1:78" ht="51.75" customHeight="1" x14ac:dyDescent="0.2">
      <c r="A93" s="58"/>
      <c r="B93" s="58"/>
      <c r="C93" s="58"/>
      <c r="D93" s="58"/>
      <c r="E93" s="58"/>
      <c r="F93" s="58"/>
      <c r="G93" s="59" t="s">
        <v>138</v>
      </c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1"/>
      <c r="Z93" s="62" t="s">
        <v>70</v>
      </c>
      <c r="AA93" s="62"/>
      <c r="AB93" s="62"/>
      <c r="AC93" s="62"/>
      <c r="AD93" s="62"/>
      <c r="AE93" s="63" t="s">
        <v>66</v>
      </c>
      <c r="AF93" s="64"/>
      <c r="AG93" s="64"/>
      <c r="AH93" s="64"/>
      <c r="AI93" s="64"/>
      <c r="AJ93" s="64"/>
      <c r="AK93" s="64"/>
      <c r="AL93" s="64"/>
      <c r="AM93" s="64"/>
      <c r="AN93" s="65"/>
      <c r="AO93" s="66"/>
      <c r="AP93" s="66"/>
      <c r="AQ93" s="66"/>
      <c r="AR93" s="66"/>
      <c r="AS93" s="66"/>
      <c r="AT93" s="66"/>
      <c r="AU93" s="66"/>
      <c r="AV93" s="66"/>
      <c r="AW93" s="57">
        <v>12</v>
      </c>
      <c r="AX93" s="57"/>
      <c r="AY93" s="57"/>
      <c r="AZ93" s="57"/>
      <c r="BA93" s="57"/>
      <c r="BB93" s="57"/>
      <c r="BC93" s="57"/>
      <c r="BD93" s="57"/>
      <c r="BE93" s="57">
        <f>AW93</f>
        <v>12</v>
      </c>
      <c r="BF93" s="57"/>
      <c r="BG93" s="57"/>
      <c r="BH93" s="57"/>
      <c r="BI93" s="57"/>
      <c r="BJ93" s="57"/>
      <c r="BK93" s="57"/>
      <c r="BL93" s="57"/>
      <c r="BT93" s="52"/>
      <c r="BU93" s="52"/>
      <c r="BV93" s="52"/>
      <c r="BW93" s="52"/>
      <c r="BX93" s="52"/>
      <c r="BY93" s="52"/>
      <c r="BZ93" s="52"/>
    </row>
    <row r="94" spans="1:78" ht="18" customHeight="1" x14ac:dyDescent="0.2">
      <c r="A94" s="58"/>
      <c r="B94" s="58"/>
      <c r="C94" s="58"/>
      <c r="D94" s="58"/>
      <c r="E94" s="58"/>
      <c r="F94" s="58"/>
      <c r="G94" s="59" t="s">
        <v>133</v>
      </c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1"/>
      <c r="Z94" s="62" t="s">
        <v>131</v>
      </c>
      <c r="AA94" s="62"/>
      <c r="AB94" s="62"/>
      <c r="AC94" s="62"/>
      <c r="AD94" s="62"/>
      <c r="AE94" s="63" t="s">
        <v>130</v>
      </c>
      <c r="AF94" s="64"/>
      <c r="AG94" s="64"/>
      <c r="AH94" s="64"/>
      <c r="AI94" s="64"/>
      <c r="AJ94" s="64"/>
      <c r="AK94" s="64"/>
      <c r="AL94" s="64"/>
      <c r="AM94" s="64"/>
      <c r="AN94" s="65"/>
      <c r="AO94" s="66"/>
      <c r="AP94" s="66"/>
      <c r="AQ94" s="66"/>
      <c r="AR94" s="66"/>
      <c r="AS94" s="66"/>
      <c r="AT94" s="66"/>
      <c r="AU94" s="66"/>
      <c r="AV94" s="66"/>
      <c r="AW94" s="57">
        <v>700</v>
      </c>
      <c r="AX94" s="57"/>
      <c r="AY94" s="57"/>
      <c r="AZ94" s="57"/>
      <c r="BA94" s="57"/>
      <c r="BB94" s="57"/>
      <c r="BC94" s="57"/>
      <c r="BD94" s="57"/>
      <c r="BE94" s="57">
        <f>AW94</f>
        <v>700</v>
      </c>
      <c r="BF94" s="57"/>
      <c r="BG94" s="57"/>
      <c r="BH94" s="57"/>
      <c r="BI94" s="57"/>
      <c r="BJ94" s="57"/>
      <c r="BK94" s="57"/>
      <c r="BL94" s="57"/>
      <c r="BT94" s="52"/>
      <c r="BU94" s="52"/>
      <c r="BV94" s="52"/>
      <c r="BW94" s="52"/>
      <c r="BX94" s="52"/>
      <c r="BY94" s="52"/>
      <c r="BZ94" s="52"/>
    </row>
    <row r="95" spans="1:78" ht="20.25" customHeight="1" x14ac:dyDescent="0.2">
      <c r="A95" s="58"/>
      <c r="B95" s="58"/>
      <c r="C95" s="58"/>
      <c r="D95" s="58"/>
      <c r="E95" s="58"/>
      <c r="F95" s="58"/>
      <c r="G95" s="91" t="s">
        <v>136</v>
      </c>
      <c r="H95" s="92" t="s">
        <v>106</v>
      </c>
      <c r="I95" s="92" t="s">
        <v>106</v>
      </c>
      <c r="J95" s="92" t="s">
        <v>106</v>
      </c>
      <c r="K95" s="92" t="s">
        <v>106</v>
      </c>
      <c r="L95" s="92" t="s">
        <v>106</v>
      </c>
      <c r="M95" s="92" t="s">
        <v>106</v>
      </c>
      <c r="N95" s="92" t="s">
        <v>106</v>
      </c>
      <c r="O95" s="92" t="s">
        <v>106</v>
      </c>
      <c r="P95" s="92" t="s">
        <v>106</v>
      </c>
      <c r="Q95" s="92" t="s">
        <v>106</v>
      </c>
      <c r="R95" s="92" t="s">
        <v>106</v>
      </c>
      <c r="S95" s="92" t="s">
        <v>106</v>
      </c>
      <c r="T95" s="92" t="s">
        <v>106</v>
      </c>
      <c r="U95" s="92" t="s">
        <v>106</v>
      </c>
      <c r="V95" s="92" t="s">
        <v>106</v>
      </c>
      <c r="W95" s="92" t="s">
        <v>106</v>
      </c>
      <c r="X95" s="92" t="s">
        <v>106</v>
      </c>
      <c r="Y95" s="93" t="s">
        <v>106</v>
      </c>
      <c r="Z95" s="94" t="s">
        <v>70</v>
      </c>
      <c r="AA95" s="94"/>
      <c r="AB95" s="94"/>
      <c r="AC95" s="94"/>
      <c r="AD95" s="94"/>
      <c r="AE95" s="86" t="s">
        <v>74</v>
      </c>
      <c r="AF95" s="87"/>
      <c r="AG95" s="87"/>
      <c r="AH95" s="87"/>
      <c r="AI95" s="87"/>
      <c r="AJ95" s="87"/>
      <c r="AK95" s="87"/>
      <c r="AL95" s="87"/>
      <c r="AM95" s="87"/>
      <c r="AN95" s="88"/>
      <c r="AO95" s="89"/>
      <c r="AP95" s="89"/>
      <c r="AQ95" s="89"/>
      <c r="AR95" s="89"/>
      <c r="AS95" s="89"/>
      <c r="AT95" s="89"/>
      <c r="AU95" s="89"/>
      <c r="AV95" s="89"/>
      <c r="AW95" s="85">
        <f>2+1+1+3</f>
        <v>7</v>
      </c>
      <c r="AX95" s="85"/>
      <c r="AY95" s="85"/>
      <c r="AZ95" s="85"/>
      <c r="BA95" s="85"/>
      <c r="BB95" s="85"/>
      <c r="BC95" s="85"/>
      <c r="BD95" s="85"/>
      <c r="BE95" s="85">
        <f>AW95</f>
        <v>7</v>
      </c>
      <c r="BF95" s="85"/>
      <c r="BG95" s="85"/>
      <c r="BH95" s="85"/>
      <c r="BI95" s="85"/>
      <c r="BJ95" s="85"/>
      <c r="BK95" s="85"/>
      <c r="BL95" s="85"/>
      <c r="BT95" s="52"/>
      <c r="BU95" s="52"/>
      <c r="BV95" s="52"/>
      <c r="BW95" s="52"/>
      <c r="BX95" s="52"/>
      <c r="BY95" s="52"/>
      <c r="BZ95" s="52"/>
    </row>
    <row r="96" spans="1:78" ht="21" customHeight="1" x14ac:dyDescent="0.2">
      <c r="A96" s="58">
        <v>0</v>
      </c>
      <c r="B96" s="58"/>
      <c r="C96" s="58"/>
      <c r="D96" s="58"/>
      <c r="E96" s="58"/>
      <c r="F96" s="58"/>
      <c r="G96" s="84" t="s">
        <v>67</v>
      </c>
      <c r="H96" s="138"/>
      <c r="I96" s="138"/>
      <c r="J96" s="138"/>
      <c r="K96" s="138"/>
      <c r="L96" s="138"/>
      <c r="M96" s="138"/>
      <c r="N96" s="138"/>
      <c r="O96" s="138"/>
      <c r="P96" s="138"/>
      <c r="Q96" s="138"/>
      <c r="R96" s="138"/>
      <c r="S96" s="138"/>
      <c r="T96" s="138"/>
      <c r="U96" s="138"/>
      <c r="V96" s="138"/>
      <c r="W96" s="138"/>
      <c r="X96" s="138"/>
      <c r="Y96" s="139"/>
      <c r="Z96" s="62"/>
      <c r="AA96" s="62"/>
      <c r="AB96" s="62"/>
      <c r="AC96" s="62"/>
      <c r="AD96" s="62"/>
      <c r="AE96" s="63"/>
      <c r="AF96" s="64"/>
      <c r="AG96" s="64"/>
      <c r="AH96" s="64"/>
      <c r="AI96" s="64"/>
      <c r="AJ96" s="64"/>
      <c r="AK96" s="64"/>
      <c r="AL96" s="64"/>
      <c r="AM96" s="64"/>
      <c r="AN96" s="65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  <c r="BL96" s="66"/>
      <c r="BT96" s="52"/>
      <c r="BU96" s="52"/>
      <c r="BV96" s="52"/>
      <c r="BW96" s="52"/>
      <c r="BX96" s="52"/>
      <c r="BY96" s="52"/>
      <c r="BZ96" s="52"/>
    </row>
    <row r="97" spans="1:78" ht="51" customHeight="1" x14ac:dyDescent="0.2">
      <c r="A97" s="58"/>
      <c r="B97" s="58"/>
      <c r="C97" s="58"/>
      <c r="D97" s="58"/>
      <c r="E97" s="58"/>
      <c r="F97" s="58"/>
      <c r="G97" s="59" t="s">
        <v>139</v>
      </c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1"/>
      <c r="Z97" s="62" t="s">
        <v>50</v>
      </c>
      <c r="AA97" s="62"/>
      <c r="AB97" s="62"/>
      <c r="AC97" s="62"/>
      <c r="AD97" s="62"/>
      <c r="AE97" s="63" t="s">
        <v>64</v>
      </c>
      <c r="AF97" s="64"/>
      <c r="AG97" s="64"/>
      <c r="AH97" s="64"/>
      <c r="AI97" s="64"/>
      <c r="AJ97" s="64"/>
      <c r="AK97" s="64"/>
      <c r="AL97" s="64"/>
      <c r="AM97" s="64"/>
      <c r="AN97" s="65"/>
      <c r="AO97" s="66"/>
      <c r="AP97" s="66"/>
      <c r="AQ97" s="66"/>
      <c r="AR97" s="66"/>
      <c r="AS97" s="66"/>
      <c r="AT97" s="66"/>
      <c r="AU97" s="66"/>
      <c r="AV97" s="66"/>
      <c r="AW97" s="67">
        <f>AW89/AW93</f>
        <v>647950.83333333337</v>
      </c>
      <c r="AX97" s="67"/>
      <c r="AY97" s="67"/>
      <c r="AZ97" s="67"/>
      <c r="BA97" s="67"/>
      <c r="BB97" s="67"/>
      <c r="BC97" s="67"/>
      <c r="BD97" s="67"/>
      <c r="BE97" s="67">
        <f>AW97</f>
        <v>647950.83333333337</v>
      </c>
      <c r="BF97" s="67"/>
      <c r="BG97" s="67"/>
      <c r="BH97" s="67"/>
      <c r="BI97" s="67"/>
      <c r="BJ97" s="67"/>
      <c r="BK97" s="67"/>
      <c r="BL97" s="67"/>
      <c r="BT97" s="1">
        <f>AW97*AW93</f>
        <v>7775410</v>
      </c>
      <c r="BU97" s="52"/>
      <c r="BV97" s="52"/>
      <c r="BW97" s="52"/>
      <c r="BX97" s="52"/>
      <c r="BY97" s="52"/>
      <c r="BZ97" s="52"/>
    </row>
    <row r="98" spans="1:78" ht="21.75" customHeight="1" x14ac:dyDescent="0.2">
      <c r="A98" s="58"/>
      <c r="B98" s="58"/>
      <c r="C98" s="58"/>
      <c r="D98" s="58"/>
      <c r="E98" s="58"/>
      <c r="F98" s="58"/>
      <c r="G98" s="59" t="s">
        <v>132</v>
      </c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1"/>
      <c r="Z98" s="62" t="s">
        <v>50</v>
      </c>
      <c r="AA98" s="62"/>
      <c r="AB98" s="62"/>
      <c r="AC98" s="62"/>
      <c r="AD98" s="62"/>
      <c r="AE98" s="63" t="s">
        <v>64</v>
      </c>
      <c r="AF98" s="64"/>
      <c r="AG98" s="64"/>
      <c r="AH98" s="64"/>
      <c r="AI98" s="64"/>
      <c r="AJ98" s="64"/>
      <c r="AK98" s="64"/>
      <c r="AL98" s="64"/>
      <c r="AM98" s="64"/>
      <c r="AN98" s="65"/>
      <c r="AO98" s="66"/>
      <c r="AP98" s="66"/>
      <c r="AQ98" s="66"/>
      <c r="AR98" s="66"/>
      <c r="AS98" s="66"/>
      <c r="AT98" s="66"/>
      <c r="AU98" s="66"/>
      <c r="AV98" s="66"/>
      <c r="AW98" s="67">
        <f>AW90/AW94</f>
        <v>2669</v>
      </c>
      <c r="AX98" s="67"/>
      <c r="AY98" s="67"/>
      <c r="AZ98" s="67"/>
      <c r="BA98" s="67"/>
      <c r="BB98" s="67"/>
      <c r="BC98" s="67"/>
      <c r="BD98" s="67"/>
      <c r="BE98" s="67">
        <f>AW98</f>
        <v>2669</v>
      </c>
      <c r="BF98" s="67"/>
      <c r="BG98" s="67"/>
      <c r="BH98" s="67"/>
      <c r="BI98" s="67"/>
      <c r="BJ98" s="67"/>
      <c r="BK98" s="67"/>
      <c r="BL98" s="67"/>
      <c r="BT98" s="1">
        <f>AW98*AW94</f>
        <v>1868300</v>
      </c>
      <c r="BU98" s="52"/>
      <c r="BV98" s="52"/>
      <c r="BW98" s="52"/>
      <c r="BX98" s="52"/>
      <c r="BY98" s="52"/>
      <c r="BZ98" s="52"/>
    </row>
    <row r="99" spans="1:78" ht="21" customHeight="1" x14ac:dyDescent="0.2">
      <c r="A99" s="58"/>
      <c r="B99" s="58"/>
      <c r="C99" s="58"/>
      <c r="D99" s="58"/>
      <c r="E99" s="58"/>
      <c r="F99" s="58"/>
      <c r="G99" s="73" t="s">
        <v>137</v>
      </c>
      <c r="H99" s="74" t="s">
        <v>107</v>
      </c>
      <c r="I99" s="74" t="s">
        <v>107</v>
      </c>
      <c r="J99" s="74" t="s">
        <v>107</v>
      </c>
      <c r="K99" s="74" t="s">
        <v>107</v>
      </c>
      <c r="L99" s="74" t="s">
        <v>107</v>
      </c>
      <c r="M99" s="74" t="s">
        <v>107</v>
      </c>
      <c r="N99" s="74" t="s">
        <v>107</v>
      </c>
      <c r="O99" s="74" t="s">
        <v>107</v>
      </c>
      <c r="P99" s="74" t="s">
        <v>107</v>
      </c>
      <c r="Q99" s="74" t="s">
        <v>107</v>
      </c>
      <c r="R99" s="74" t="s">
        <v>107</v>
      </c>
      <c r="S99" s="74" t="s">
        <v>107</v>
      </c>
      <c r="T99" s="74" t="s">
        <v>107</v>
      </c>
      <c r="U99" s="74" t="s">
        <v>107</v>
      </c>
      <c r="V99" s="74" t="s">
        <v>107</v>
      </c>
      <c r="W99" s="74" t="s">
        <v>107</v>
      </c>
      <c r="X99" s="74" t="s">
        <v>107</v>
      </c>
      <c r="Y99" s="75" t="s">
        <v>107</v>
      </c>
      <c r="Z99" s="94" t="s">
        <v>50</v>
      </c>
      <c r="AA99" s="94"/>
      <c r="AB99" s="94"/>
      <c r="AC99" s="94"/>
      <c r="AD99" s="94"/>
      <c r="AE99" s="86" t="s">
        <v>64</v>
      </c>
      <c r="AF99" s="87"/>
      <c r="AG99" s="87"/>
      <c r="AH99" s="87"/>
      <c r="AI99" s="87"/>
      <c r="AJ99" s="87"/>
      <c r="AK99" s="87"/>
      <c r="AL99" s="87"/>
      <c r="AM99" s="87"/>
      <c r="AN99" s="88"/>
      <c r="AO99" s="89"/>
      <c r="AP99" s="89"/>
      <c r="AQ99" s="89"/>
      <c r="AR99" s="89"/>
      <c r="AS99" s="89"/>
      <c r="AT99" s="89"/>
      <c r="AU99" s="89"/>
      <c r="AV99" s="89"/>
      <c r="AW99" s="67">
        <f>AW91/AW95</f>
        <v>2049041.4285714286</v>
      </c>
      <c r="AX99" s="67"/>
      <c r="AY99" s="67"/>
      <c r="AZ99" s="67"/>
      <c r="BA99" s="67"/>
      <c r="BB99" s="67"/>
      <c r="BC99" s="67"/>
      <c r="BD99" s="67"/>
      <c r="BE99" s="90">
        <f>AW99</f>
        <v>2049041.4285714286</v>
      </c>
      <c r="BF99" s="90"/>
      <c r="BG99" s="90"/>
      <c r="BH99" s="90"/>
      <c r="BI99" s="90"/>
      <c r="BJ99" s="90"/>
      <c r="BK99" s="90"/>
      <c r="BL99" s="90"/>
      <c r="BT99" s="1">
        <f>AW99*AW95</f>
        <v>14343290</v>
      </c>
      <c r="BU99" s="52"/>
      <c r="BV99" s="52"/>
      <c r="BW99" s="52"/>
      <c r="BX99" s="52"/>
      <c r="BY99" s="52"/>
      <c r="BZ99" s="52"/>
    </row>
    <row r="100" spans="1:78" ht="18.75" customHeight="1" x14ac:dyDescent="0.2">
      <c r="A100" s="58">
        <v>0</v>
      </c>
      <c r="B100" s="58"/>
      <c r="C100" s="58"/>
      <c r="D100" s="58"/>
      <c r="E100" s="58"/>
      <c r="F100" s="58"/>
      <c r="G100" s="84" t="s">
        <v>51</v>
      </c>
      <c r="H100" s="138"/>
      <c r="I100" s="138"/>
      <c r="J100" s="138"/>
      <c r="K100" s="138"/>
      <c r="L100" s="138"/>
      <c r="M100" s="138"/>
      <c r="N100" s="138"/>
      <c r="O100" s="138"/>
      <c r="P100" s="138"/>
      <c r="Q100" s="138"/>
      <c r="R100" s="138"/>
      <c r="S100" s="138"/>
      <c r="T100" s="138"/>
      <c r="U100" s="138"/>
      <c r="V100" s="138"/>
      <c r="W100" s="138"/>
      <c r="X100" s="138"/>
      <c r="Y100" s="139"/>
      <c r="Z100" s="82"/>
      <c r="AA100" s="82"/>
      <c r="AB100" s="82"/>
      <c r="AC100" s="82"/>
      <c r="AD100" s="82"/>
      <c r="AE100" s="131"/>
      <c r="AF100" s="119"/>
      <c r="AG100" s="119"/>
      <c r="AH100" s="119"/>
      <c r="AI100" s="119"/>
      <c r="AJ100" s="119"/>
      <c r="AK100" s="119"/>
      <c r="AL100" s="119"/>
      <c r="AM100" s="119"/>
      <c r="AN100" s="120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  <c r="BL100" s="66"/>
      <c r="BT100" s="52"/>
      <c r="BU100" s="52"/>
      <c r="BV100" s="52"/>
      <c r="BW100" s="52"/>
      <c r="BX100" s="52"/>
      <c r="BY100" s="52"/>
      <c r="BZ100" s="52"/>
    </row>
    <row r="101" spans="1:78" ht="66" customHeight="1" x14ac:dyDescent="0.2">
      <c r="A101" s="58"/>
      <c r="B101" s="58"/>
      <c r="C101" s="58"/>
      <c r="D101" s="58"/>
      <c r="E101" s="58"/>
      <c r="F101" s="58"/>
      <c r="G101" s="95" t="s">
        <v>108</v>
      </c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62" t="s">
        <v>52</v>
      </c>
      <c r="AA101" s="62"/>
      <c r="AB101" s="62"/>
      <c r="AC101" s="62"/>
      <c r="AD101" s="62"/>
      <c r="AE101" s="63" t="s">
        <v>64</v>
      </c>
      <c r="AF101" s="64"/>
      <c r="AG101" s="64"/>
      <c r="AH101" s="64"/>
      <c r="AI101" s="64"/>
      <c r="AJ101" s="64"/>
      <c r="AK101" s="64"/>
      <c r="AL101" s="64"/>
      <c r="AM101" s="64"/>
      <c r="AN101" s="65"/>
      <c r="AO101" s="66"/>
      <c r="AP101" s="66"/>
      <c r="AQ101" s="66"/>
      <c r="AR101" s="66"/>
      <c r="AS101" s="66"/>
      <c r="AT101" s="66"/>
      <c r="AU101" s="66"/>
      <c r="AV101" s="66"/>
      <c r="AW101" s="57">
        <f>(AK49)/5300000*100</f>
        <v>15.09433962264151</v>
      </c>
      <c r="AX101" s="57"/>
      <c r="AY101" s="57"/>
      <c r="AZ101" s="57"/>
      <c r="BA101" s="57"/>
      <c r="BB101" s="57"/>
      <c r="BC101" s="57"/>
      <c r="BD101" s="57"/>
      <c r="BE101" s="57">
        <f>AW101</f>
        <v>15.09433962264151</v>
      </c>
      <c r="BF101" s="57"/>
      <c r="BG101" s="57"/>
      <c r="BH101" s="57"/>
      <c r="BI101" s="57"/>
      <c r="BJ101" s="57"/>
      <c r="BK101" s="57"/>
      <c r="BL101" s="57"/>
      <c r="BT101" s="52"/>
      <c r="BU101" s="52"/>
      <c r="BV101" s="52"/>
      <c r="BW101" s="52"/>
      <c r="BX101" s="52"/>
      <c r="BY101" s="52"/>
      <c r="BZ101" s="52"/>
    </row>
    <row r="102" spans="1:78" ht="84.75" customHeight="1" x14ac:dyDescent="0.2">
      <c r="A102" s="58"/>
      <c r="B102" s="58"/>
      <c r="C102" s="58"/>
      <c r="D102" s="58"/>
      <c r="E102" s="58"/>
      <c r="F102" s="58"/>
      <c r="G102" s="73" t="s">
        <v>81</v>
      </c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5"/>
      <c r="Z102" s="62" t="s">
        <v>52</v>
      </c>
      <c r="AA102" s="62"/>
      <c r="AB102" s="62"/>
      <c r="AC102" s="62"/>
      <c r="AD102" s="62"/>
      <c r="AE102" s="63" t="s">
        <v>64</v>
      </c>
      <c r="AF102" s="64"/>
      <c r="AG102" s="64"/>
      <c r="AH102" s="64"/>
      <c r="AI102" s="64"/>
      <c r="AJ102" s="64"/>
      <c r="AK102" s="64"/>
      <c r="AL102" s="64"/>
      <c r="AM102" s="64"/>
      <c r="AN102" s="65"/>
      <c r="AO102" s="66"/>
      <c r="AP102" s="66"/>
      <c r="AQ102" s="66"/>
      <c r="AR102" s="66"/>
      <c r="AS102" s="66"/>
      <c r="AT102" s="66"/>
      <c r="AU102" s="66"/>
      <c r="AV102" s="66"/>
      <c r="AW102" s="57">
        <f>(AK51)/3193463*100</f>
        <v>15.656984283206038</v>
      </c>
      <c r="AX102" s="57"/>
      <c r="AY102" s="57"/>
      <c r="AZ102" s="57"/>
      <c r="BA102" s="57"/>
      <c r="BB102" s="57"/>
      <c r="BC102" s="57"/>
      <c r="BD102" s="57"/>
      <c r="BE102" s="57">
        <f>AW102</f>
        <v>15.656984283206038</v>
      </c>
      <c r="BF102" s="57"/>
      <c r="BG102" s="57"/>
      <c r="BH102" s="57"/>
      <c r="BI102" s="57"/>
      <c r="BJ102" s="57"/>
      <c r="BK102" s="57"/>
      <c r="BL102" s="57"/>
      <c r="BT102" s="52"/>
      <c r="BU102" s="52"/>
      <c r="BV102" s="52"/>
      <c r="BW102" s="52"/>
      <c r="BX102" s="52"/>
      <c r="BY102" s="52"/>
      <c r="BZ102" s="52"/>
    </row>
    <row r="103" spans="1:78" ht="51.75" customHeight="1" x14ac:dyDescent="0.2">
      <c r="A103" s="58"/>
      <c r="B103" s="58"/>
      <c r="C103" s="58"/>
      <c r="D103" s="58"/>
      <c r="E103" s="58"/>
      <c r="F103" s="58"/>
      <c r="G103" s="73" t="s">
        <v>109</v>
      </c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5"/>
      <c r="Z103" s="62" t="s">
        <v>52</v>
      </c>
      <c r="AA103" s="62"/>
      <c r="AB103" s="62"/>
      <c r="AC103" s="62"/>
      <c r="AD103" s="62"/>
      <c r="AE103" s="63" t="s">
        <v>64</v>
      </c>
      <c r="AF103" s="64"/>
      <c r="AG103" s="64"/>
      <c r="AH103" s="64"/>
      <c r="AI103" s="64"/>
      <c r="AJ103" s="64"/>
      <c r="AK103" s="64"/>
      <c r="AL103" s="64"/>
      <c r="AM103" s="64"/>
      <c r="AN103" s="65"/>
      <c r="AO103" s="66"/>
      <c r="AP103" s="66"/>
      <c r="AQ103" s="66"/>
      <c r="AR103" s="66"/>
      <c r="AS103" s="66"/>
      <c r="AT103" s="66"/>
      <c r="AU103" s="66"/>
      <c r="AV103" s="66"/>
      <c r="AW103" s="57">
        <f>AK52/5290000*100</f>
        <v>15.122873345935728</v>
      </c>
      <c r="AX103" s="57"/>
      <c r="AY103" s="57"/>
      <c r="AZ103" s="57"/>
      <c r="BA103" s="57"/>
      <c r="BB103" s="57"/>
      <c r="BC103" s="57"/>
      <c r="BD103" s="57"/>
      <c r="BE103" s="57">
        <f>AW103</f>
        <v>15.122873345935728</v>
      </c>
      <c r="BF103" s="57"/>
      <c r="BG103" s="57"/>
      <c r="BH103" s="57"/>
      <c r="BI103" s="57"/>
      <c r="BJ103" s="57"/>
      <c r="BK103" s="57"/>
      <c r="BL103" s="57"/>
      <c r="BT103" s="52"/>
      <c r="BU103" s="52"/>
      <c r="BV103" s="52"/>
      <c r="BW103" s="52"/>
      <c r="BX103" s="52"/>
      <c r="BY103" s="52"/>
      <c r="BZ103" s="52"/>
    </row>
    <row r="104" spans="1:78" ht="63.75" customHeight="1" x14ac:dyDescent="0.2">
      <c r="A104" s="58"/>
      <c r="B104" s="58"/>
      <c r="C104" s="58"/>
      <c r="D104" s="58"/>
      <c r="E104" s="58"/>
      <c r="F104" s="58"/>
      <c r="G104" s="73" t="s">
        <v>110</v>
      </c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5"/>
      <c r="Z104" s="62" t="s">
        <v>52</v>
      </c>
      <c r="AA104" s="62"/>
      <c r="AB104" s="62"/>
      <c r="AC104" s="62"/>
      <c r="AD104" s="62"/>
      <c r="AE104" s="63" t="s">
        <v>64</v>
      </c>
      <c r="AF104" s="64"/>
      <c r="AG104" s="64"/>
      <c r="AH104" s="64"/>
      <c r="AI104" s="64"/>
      <c r="AJ104" s="64"/>
      <c r="AK104" s="64"/>
      <c r="AL104" s="64"/>
      <c r="AM104" s="64"/>
      <c r="AN104" s="65"/>
      <c r="AO104" s="66"/>
      <c r="AP104" s="66"/>
      <c r="AQ104" s="66"/>
      <c r="AR104" s="66"/>
      <c r="AS104" s="66"/>
      <c r="AT104" s="66"/>
      <c r="AU104" s="66"/>
      <c r="AV104" s="66"/>
      <c r="AW104" s="57">
        <f>AK53/9092400*100</f>
        <v>8.79855703664599</v>
      </c>
      <c r="AX104" s="57"/>
      <c r="AY104" s="57"/>
      <c r="AZ104" s="57"/>
      <c r="BA104" s="57"/>
      <c r="BB104" s="57"/>
      <c r="BC104" s="57"/>
      <c r="BD104" s="57"/>
      <c r="BE104" s="57">
        <f t="shared" ref="BE104:BE112" si="2">AW104</f>
        <v>8.79855703664599</v>
      </c>
      <c r="BF104" s="57"/>
      <c r="BG104" s="57"/>
      <c r="BH104" s="57"/>
      <c r="BI104" s="57"/>
      <c r="BJ104" s="57"/>
      <c r="BK104" s="57"/>
      <c r="BL104" s="57"/>
      <c r="BT104" s="52"/>
      <c r="BU104" s="52"/>
      <c r="BV104" s="52"/>
      <c r="BW104" s="52"/>
      <c r="BX104" s="52"/>
      <c r="BY104" s="52"/>
      <c r="BZ104" s="52"/>
    </row>
    <row r="105" spans="1:78" ht="51.75" customHeight="1" x14ac:dyDescent="0.2">
      <c r="A105" s="58"/>
      <c r="B105" s="58"/>
      <c r="C105" s="58"/>
      <c r="D105" s="58"/>
      <c r="E105" s="58"/>
      <c r="F105" s="58"/>
      <c r="G105" s="73" t="s">
        <v>111</v>
      </c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5"/>
      <c r="Z105" s="62" t="s">
        <v>52</v>
      </c>
      <c r="AA105" s="62"/>
      <c r="AB105" s="62"/>
      <c r="AC105" s="62"/>
      <c r="AD105" s="62"/>
      <c r="AE105" s="63" t="s">
        <v>64</v>
      </c>
      <c r="AF105" s="64"/>
      <c r="AG105" s="64"/>
      <c r="AH105" s="64"/>
      <c r="AI105" s="64"/>
      <c r="AJ105" s="64"/>
      <c r="AK105" s="64"/>
      <c r="AL105" s="64"/>
      <c r="AM105" s="64"/>
      <c r="AN105" s="65"/>
      <c r="AO105" s="66"/>
      <c r="AP105" s="66"/>
      <c r="AQ105" s="66"/>
      <c r="AR105" s="66"/>
      <c r="AS105" s="66"/>
      <c r="AT105" s="66"/>
      <c r="AU105" s="66"/>
      <c r="AV105" s="66"/>
      <c r="AW105" s="57">
        <f>AK54/1292886*100</f>
        <v>16.76095185499727</v>
      </c>
      <c r="AX105" s="57"/>
      <c r="AY105" s="57"/>
      <c r="AZ105" s="57"/>
      <c r="BA105" s="57"/>
      <c r="BB105" s="57"/>
      <c r="BC105" s="57"/>
      <c r="BD105" s="57"/>
      <c r="BE105" s="57">
        <f t="shared" si="2"/>
        <v>16.76095185499727</v>
      </c>
      <c r="BF105" s="57"/>
      <c r="BG105" s="57"/>
      <c r="BH105" s="57"/>
      <c r="BI105" s="57"/>
      <c r="BJ105" s="57"/>
      <c r="BK105" s="57"/>
      <c r="BL105" s="57"/>
      <c r="BT105" s="52"/>
      <c r="BU105" s="52"/>
      <c r="BV105" s="52"/>
      <c r="BW105" s="52"/>
      <c r="BX105" s="52"/>
      <c r="BY105" s="52"/>
      <c r="BZ105" s="52"/>
    </row>
    <row r="106" spans="1:78" ht="51" customHeight="1" x14ac:dyDescent="0.2">
      <c r="A106" s="58"/>
      <c r="B106" s="58"/>
      <c r="C106" s="58"/>
      <c r="D106" s="58"/>
      <c r="E106" s="58"/>
      <c r="F106" s="58"/>
      <c r="G106" s="73" t="s">
        <v>112</v>
      </c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5"/>
      <c r="Z106" s="62" t="s">
        <v>52</v>
      </c>
      <c r="AA106" s="62"/>
      <c r="AB106" s="62"/>
      <c r="AC106" s="62"/>
      <c r="AD106" s="62"/>
      <c r="AE106" s="63" t="s">
        <v>64</v>
      </c>
      <c r="AF106" s="64"/>
      <c r="AG106" s="64"/>
      <c r="AH106" s="64"/>
      <c r="AI106" s="64"/>
      <c r="AJ106" s="64"/>
      <c r="AK106" s="64"/>
      <c r="AL106" s="64"/>
      <c r="AM106" s="64"/>
      <c r="AN106" s="65"/>
      <c r="AO106" s="66"/>
      <c r="AP106" s="66"/>
      <c r="AQ106" s="66"/>
      <c r="AR106" s="66"/>
      <c r="AS106" s="66"/>
      <c r="AT106" s="66"/>
      <c r="AU106" s="66"/>
      <c r="AV106" s="66"/>
      <c r="AW106" s="57">
        <f>AK55/1058707*100</f>
        <v>47.227419862152608</v>
      </c>
      <c r="AX106" s="57"/>
      <c r="AY106" s="57"/>
      <c r="AZ106" s="57"/>
      <c r="BA106" s="57"/>
      <c r="BB106" s="57"/>
      <c r="BC106" s="57"/>
      <c r="BD106" s="57"/>
      <c r="BE106" s="57">
        <f t="shared" si="2"/>
        <v>47.227419862152608</v>
      </c>
      <c r="BF106" s="57"/>
      <c r="BG106" s="57"/>
      <c r="BH106" s="57"/>
      <c r="BI106" s="57"/>
      <c r="BJ106" s="57"/>
      <c r="BK106" s="57"/>
      <c r="BL106" s="57"/>
      <c r="BT106" s="52"/>
      <c r="BU106" s="52"/>
      <c r="BV106" s="52"/>
      <c r="BW106" s="52"/>
      <c r="BX106" s="52"/>
      <c r="BY106" s="52"/>
      <c r="BZ106" s="52"/>
    </row>
    <row r="107" spans="1:78" ht="66" customHeight="1" x14ac:dyDescent="0.2">
      <c r="A107" s="58"/>
      <c r="B107" s="58"/>
      <c r="C107" s="58"/>
      <c r="D107" s="58"/>
      <c r="E107" s="58"/>
      <c r="F107" s="58"/>
      <c r="G107" s="73" t="s">
        <v>113</v>
      </c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5"/>
      <c r="Z107" s="62" t="s">
        <v>52</v>
      </c>
      <c r="AA107" s="62"/>
      <c r="AB107" s="62"/>
      <c r="AC107" s="62"/>
      <c r="AD107" s="62"/>
      <c r="AE107" s="63" t="s">
        <v>64</v>
      </c>
      <c r="AF107" s="64"/>
      <c r="AG107" s="64"/>
      <c r="AH107" s="64"/>
      <c r="AI107" s="64"/>
      <c r="AJ107" s="64"/>
      <c r="AK107" s="64"/>
      <c r="AL107" s="64"/>
      <c r="AM107" s="64"/>
      <c r="AN107" s="65"/>
      <c r="AO107" s="66"/>
      <c r="AP107" s="66"/>
      <c r="AQ107" s="66"/>
      <c r="AR107" s="66"/>
      <c r="AS107" s="66"/>
      <c r="AT107" s="66"/>
      <c r="AU107" s="66"/>
      <c r="AV107" s="66"/>
      <c r="AW107" s="57">
        <f>AK56/1813720*100</f>
        <v>44.108241624947617</v>
      </c>
      <c r="AX107" s="57"/>
      <c r="AY107" s="57"/>
      <c r="AZ107" s="57"/>
      <c r="BA107" s="57"/>
      <c r="BB107" s="57"/>
      <c r="BC107" s="57"/>
      <c r="BD107" s="57"/>
      <c r="BE107" s="57">
        <f t="shared" si="2"/>
        <v>44.108241624947617</v>
      </c>
      <c r="BF107" s="57"/>
      <c r="BG107" s="57"/>
      <c r="BH107" s="57"/>
      <c r="BI107" s="57"/>
      <c r="BJ107" s="57"/>
      <c r="BK107" s="57"/>
      <c r="BL107" s="57"/>
      <c r="BT107" s="52"/>
      <c r="BU107" s="52"/>
      <c r="BV107" s="52"/>
      <c r="BW107" s="52"/>
      <c r="BX107" s="52"/>
      <c r="BY107" s="52"/>
      <c r="BZ107" s="52"/>
    </row>
    <row r="108" spans="1:78" ht="51" customHeight="1" x14ac:dyDescent="0.2">
      <c r="A108" s="58"/>
      <c r="B108" s="58"/>
      <c r="C108" s="58"/>
      <c r="D108" s="58"/>
      <c r="E108" s="58"/>
      <c r="F108" s="58"/>
      <c r="G108" s="73" t="s">
        <v>114</v>
      </c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5"/>
      <c r="Z108" s="62" t="s">
        <v>52</v>
      </c>
      <c r="AA108" s="62"/>
      <c r="AB108" s="62"/>
      <c r="AC108" s="62"/>
      <c r="AD108" s="62"/>
      <c r="AE108" s="63" t="s">
        <v>64</v>
      </c>
      <c r="AF108" s="64"/>
      <c r="AG108" s="64"/>
      <c r="AH108" s="64"/>
      <c r="AI108" s="64"/>
      <c r="AJ108" s="64"/>
      <c r="AK108" s="64"/>
      <c r="AL108" s="64"/>
      <c r="AM108" s="64"/>
      <c r="AN108" s="65"/>
      <c r="AO108" s="66"/>
      <c r="AP108" s="66"/>
      <c r="AQ108" s="66"/>
      <c r="AR108" s="66"/>
      <c r="AS108" s="66"/>
      <c r="AT108" s="66"/>
      <c r="AU108" s="66"/>
      <c r="AV108" s="66"/>
      <c r="AW108" s="57">
        <f>AK57/119860*100</f>
        <v>100</v>
      </c>
      <c r="AX108" s="57"/>
      <c r="AY108" s="57"/>
      <c r="AZ108" s="57"/>
      <c r="BA108" s="57"/>
      <c r="BB108" s="57"/>
      <c r="BC108" s="57"/>
      <c r="BD108" s="57"/>
      <c r="BE108" s="57">
        <f t="shared" si="2"/>
        <v>100</v>
      </c>
      <c r="BF108" s="57"/>
      <c r="BG108" s="57"/>
      <c r="BH108" s="57"/>
      <c r="BI108" s="57"/>
      <c r="BJ108" s="57"/>
      <c r="BK108" s="57"/>
      <c r="BL108" s="57"/>
      <c r="BT108" s="52"/>
      <c r="BU108" s="52"/>
      <c r="BV108" s="52"/>
      <c r="BW108" s="52"/>
      <c r="BX108" s="52"/>
      <c r="BY108" s="52"/>
      <c r="BZ108" s="52"/>
    </row>
    <row r="109" spans="1:78" ht="48.75" customHeight="1" x14ac:dyDescent="0.2">
      <c r="A109" s="58"/>
      <c r="B109" s="58"/>
      <c r="C109" s="58"/>
      <c r="D109" s="58"/>
      <c r="E109" s="58"/>
      <c r="F109" s="58"/>
      <c r="G109" s="73" t="s">
        <v>115</v>
      </c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5"/>
      <c r="Z109" s="62" t="s">
        <v>52</v>
      </c>
      <c r="AA109" s="62"/>
      <c r="AB109" s="62"/>
      <c r="AC109" s="62"/>
      <c r="AD109" s="62"/>
      <c r="AE109" s="63" t="s">
        <v>64</v>
      </c>
      <c r="AF109" s="64"/>
      <c r="AG109" s="64"/>
      <c r="AH109" s="64"/>
      <c r="AI109" s="64"/>
      <c r="AJ109" s="64"/>
      <c r="AK109" s="64"/>
      <c r="AL109" s="64"/>
      <c r="AM109" s="64"/>
      <c r="AN109" s="65"/>
      <c r="AO109" s="66"/>
      <c r="AP109" s="66"/>
      <c r="AQ109" s="66"/>
      <c r="AR109" s="66"/>
      <c r="AS109" s="66"/>
      <c r="AT109" s="66"/>
      <c r="AU109" s="66"/>
      <c r="AV109" s="66"/>
      <c r="AW109" s="57">
        <f>AK58/213380*100</f>
        <v>100</v>
      </c>
      <c r="AX109" s="57"/>
      <c r="AY109" s="57"/>
      <c r="AZ109" s="57"/>
      <c r="BA109" s="57"/>
      <c r="BB109" s="57"/>
      <c r="BC109" s="57"/>
      <c r="BD109" s="57"/>
      <c r="BE109" s="57">
        <f t="shared" si="2"/>
        <v>100</v>
      </c>
      <c r="BF109" s="57"/>
      <c r="BG109" s="57"/>
      <c r="BH109" s="57"/>
      <c r="BI109" s="57"/>
      <c r="BJ109" s="57"/>
      <c r="BK109" s="57"/>
      <c r="BL109" s="57"/>
      <c r="BT109" s="52"/>
      <c r="BU109" s="52"/>
      <c r="BV109" s="52"/>
      <c r="BW109" s="52"/>
      <c r="BX109" s="52"/>
      <c r="BY109" s="52"/>
      <c r="BZ109" s="52"/>
    </row>
    <row r="110" spans="1:78" ht="63.75" customHeight="1" x14ac:dyDescent="0.2">
      <c r="A110" s="58"/>
      <c r="B110" s="58"/>
      <c r="C110" s="58"/>
      <c r="D110" s="58"/>
      <c r="E110" s="58"/>
      <c r="F110" s="58"/>
      <c r="G110" s="73" t="s">
        <v>116</v>
      </c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5"/>
      <c r="Z110" s="62" t="s">
        <v>52</v>
      </c>
      <c r="AA110" s="62"/>
      <c r="AB110" s="62"/>
      <c r="AC110" s="62"/>
      <c r="AD110" s="62"/>
      <c r="AE110" s="63" t="s">
        <v>64</v>
      </c>
      <c r="AF110" s="64"/>
      <c r="AG110" s="64"/>
      <c r="AH110" s="64"/>
      <c r="AI110" s="64"/>
      <c r="AJ110" s="64"/>
      <c r="AK110" s="64"/>
      <c r="AL110" s="64"/>
      <c r="AM110" s="64"/>
      <c r="AN110" s="65"/>
      <c r="AO110" s="66"/>
      <c r="AP110" s="66"/>
      <c r="AQ110" s="66"/>
      <c r="AR110" s="66"/>
      <c r="AS110" s="66"/>
      <c r="AT110" s="66"/>
      <c r="AU110" s="66"/>
      <c r="AV110" s="66"/>
      <c r="AW110" s="57">
        <f>AK59/17944150*100</f>
        <v>7.9439260148850739</v>
      </c>
      <c r="AX110" s="57"/>
      <c r="AY110" s="57"/>
      <c r="AZ110" s="57"/>
      <c r="BA110" s="57"/>
      <c r="BB110" s="57"/>
      <c r="BC110" s="57"/>
      <c r="BD110" s="57"/>
      <c r="BE110" s="57">
        <f t="shared" si="2"/>
        <v>7.9439260148850739</v>
      </c>
      <c r="BF110" s="57"/>
      <c r="BG110" s="57"/>
      <c r="BH110" s="57"/>
      <c r="BI110" s="57"/>
      <c r="BJ110" s="57"/>
      <c r="BK110" s="57"/>
      <c r="BL110" s="57"/>
      <c r="BT110" s="52"/>
      <c r="BU110" s="52"/>
      <c r="BV110" s="52"/>
      <c r="BW110" s="52"/>
      <c r="BX110" s="52"/>
      <c r="BY110" s="52"/>
      <c r="BZ110" s="52"/>
    </row>
    <row r="111" spans="1:78" ht="65.25" customHeight="1" x14ac:dyDescent="0.2">
      <c r="A111" s="58"/>
      <c r="B111" s="58"/>
      <c r="C111" s="58"/>
      <c r="D111" s="58"/>
      <c r="E111" s="58"/>
      <c r="F111" s="58"/>
      <c r="G111" s="73" t="s">
        <v>117</v>
      </c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5"/>
      <c r="Z111" s="62" t="s">
        <v>52</v>
      </c>
      <c r="AA111" s="62"/>
      <c r="AB111" s="62"/>
      <c r="AC111" s="62"/>
      <c r="AD111" s="62"/>
      <c r="AE111" s="63" t="s">
        <v>64</v>
      </c>
      <c r="AF111" s="64"/>
      <c r="AG111" s="64"/>
      <c r="AH111" s="64"/>
      <c r="AI111" s="64"/>
      <c r="AJ111" s="64"/>
      <c r="AK111" s="64"/>
      <c r="AL111" s="64"/>
      <c r="AM111" s="64"/>
      <c r="AN111" s="65"/>
      <c r="AO111" s="66"/>
      <c r="AP111" s="66"/>
      <c r="AQ111" s="66"/>
      <c r="AR111" s="66"/>
      <c r="AS111" s="66"/>
      <c r="AT111" s="66"/>
      <c r="AU111" s="66"/>
      <c r="AV111" s="66"/>
      <c r="AW111" s="57">
        <f>AK60/4749000*100</f>
        <v>16.845651716150769</v>
      </c>
      <c r="AX111" s="57"/>
      <c r="AY111" s="57"/>
      <c r="AZ111" s="57"/>
      <c r="BA111" s="57"/>
      <c r="BB111" s="57"/>
      <c r="BC111" s="57"/>
      <c r="BD111" s="57"/>
      <c r="BE111" s="57">
        <f t="shared" si="2"/>
        <v>16.845651716150769</v>
      </c>
      <c r="BF111" s="57"/>
      <c r="BG111" s="57"/>
      <c r="BH111" s="57"/>
      <c r="BI111" s="57"/>
      <c r="BJ111" s="57"/>
      <c r="BK111" s="57"/>
      <c r="BL111" s="57"/>
      <c r="BT111" s="52"/>
      <c r="BU111" s="52"/>
      <c r="BV111" s="52"/>
      <c r="BW111" s="52"/>
      <c r="BX111" s="52"/>
      <c r="BY111" s="52"/>
      <c r="BZ111" s="52"/>
    </row>
    <row r="112" spans="1:78" ht="65.25" customHeight="1" x14ac:dyDescent="0.2">
      <c r="A112" s="58"/>
      <c r="B112" s="58"/>
      <c r="C112" s="58"/>
      <c r="D112" s="58"/>
      <c r="E112" s="58"/>
      <c r="F112" s="58"/>
      <c r="G112" s="73" t="s">
        <v>118</v>
      </c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5"/>
      <c r="Z112" s="62" t="s">
        <v>52</v>
      </c>
      <c r="AA112" s="62"/>
      <c r="AB112" s="62"/>
      <c r="AC112" s="62"/>
      <c r="AD112" s="62"/>
      <c r="AE112" s="63" t="s">
        <v>64</v>
      </c>
      <c r="AF112" s="64"/>
      <c r="AG112" s="64"/>
      <c r="AH112" s="64"/>
      <c r="AI112" s="64"/>
      <c r="AJ112" s="64"/>
      <c r="AK112" s="64"/>
      <c r="AL112" s="64"/>
      <c r="AM112" s="64"/>
      <c r="AN112" s="65"/>
      <c r="AO112" s="66"/>
      <c r="AP112" s="66"/>
      <c r="AQ112" s="66"/>
      <c r="AR112" s="66"/>
      <c r="AS112" s="66"/>
      <c r="AT112" s="66"/>
      <c r="AU112" s="66"/>
      <c r="AV112" s="66"/>
      <c r="AW112" s="57">
        <f>AK61/1000608*100</f>
        <v>79.95138955515047</v>
      </c>
      <c r="AX112" s="57"/>
      <c r="AY112" s="57"/>
      <c r="AZ112" s="57"/>
      <c r="BA112" s="57"/>
      <c r="BB112" s="57"/>
      <c r="BC112" s="57"/>
      <c r="BD112" s="57"/>
      <c r="BE112" s="57">
        <f t="shared" si="2"/>
        <v>79.95138955515047</v>
      </c>
      <c r="BF112" s="57"/>
      <c r="BG112" s="57"/>
      <c r="BH112" s="57"/>
      <c r="BI112" s="57"/>
      <c r="BJ112" s="57"/>
      <c r="BK112" s="57"/>
      <c r="BL112" s="57"/>
      <c r="BT112" s="52"/>
      <c r="BU112" s="52"/>
      <c r="BV112" s="52"/>
      <c r="BW112" s="52"/>
      <c r="BX112" s="52"/>
      <c r="BY112" s="52"/>
      <c r="BZ112" s="52"/>
    </row>
    <row r="113" spans="1:78" ht="33.75" customHeight="1" x14ac:dyDescent="0.2">
      <c r="A113" s="72">
        <v>0</v>
      </c>
      <c r="B113" s="72"/>
      <c r="C113" s="72"/>
      <c r="D113" s="72"/>
      <c r="E113" s="72"/>
      <c r="F113" s="72"/>
      <c r="G113" s="107" t="s">
        <v>63</v>
      </c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62" t="s">
        <v>52</v>
      </c>
      <c r="AA113" s="62"/>
      <c r="AB113" s="62"/>
      <c r="AC113" s="62"/>
      <c r="AD113" s="62"/>
      <c r="AE113" s="62" t="s">
        <v>64</v>
      </c>
      <c r="AF113" s="72"/>
      <c r="AG113" s="72"/>
      <c r="AH113" s="72"/>
      <c r="AI113" s="72"/>
      <c r="AJ113" s="72"/>
      <c r="AK113" s="72"/>
      <c r="AL113" s="72"/>
      <c r="AM113" s="72"/>
      <c r="AN113" s="72"/>
      <c r="AO113" s="67"/>
      <c r="AP113" s="67"/>
      <c r="AQ113" s="67"/>
      <c r="AR113" s="67"/>
      <c r="AS113" s="67"/>
      <c r="AT113" s="67"/>
      <c r="AU113" s="67"/>
      <c r="AV113" s="67"/>
      <c r="AW113" s="90">
        <f>AW88/445748307.15*100</f>
        <v>5.3812879634623192</v>
      </c>
      <c r="AX113" s="90"/>
      <c r="AY113" s="90"/>
      <c r="AZ113" s="90"/>
      <c r="BA113" s="90"/>
      <c r="BB113" s="90"/>
      <c r="BC113" s="90"/>
      <c r="BD113" s="90"/>
      <c r="BE113" s="67">
        <f>AO113+AW113</f>
        <v>5.3812879634623192</v>
      </c>
      <c r="BF113" s="67"/>
      <c r="BG113" s="67"/>
      <c r="BH113" s="67"/>
      <c r="BI113" s="67"/>
      <c r="BJ113" s="67"/>
      <c r="BK113" s="67"/>
      <c r="BL113" s="67"/>
      <c r="BT113" s="52">
        <v>423603044</v>
      </c>
      <c r="BU113" s="52"/>
      <c r="BV113" s="52"/>
      <c r="BW113" s="52"/>
      <c r="BX113" s="52"/>
      <c r="BY113" s="52"/>
      <c r="BZ113" s="52"/>
    </row>
    <row r="114" spans="1:78" ht="8.25" customHeight="1" x14ac:dyDescent="0.2">
      <c r="A114" s="32"/>
      <c r="B114" s="32"/>
      <c r="C114" s="32"/>
      <c r="D114" s="32"/>
      <c r="E114" s="32"/>
      <c r="F114" s="32"/>
      <c r="G114" s="50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35"/>
      <c r="AA114" s="35"/>
      <c r="AB114" s="35"/>
      <c r="AC114" s="35"/>
      <c r="AD114" s="35"/>
      <c r="AE114" s="35"/>
      <c r="AF114" s="32"/>
      <c r="AG114" s="32"/>
      <c r="AH114" s="32"/>
      <c r="AI114" s="32"/>
      <c r="AJ114" s="32"/>
      <c r="AK114" s="32"/>
      <c r="AL114" s="32"/>
      <c r="AM114" s="32"/>
      <c r="AN114" s="32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T114" s="52"/>
      <c r="BU114" s="52"/>
      <c r="BV114" s="52"/>
      <c r="BW114" s="52"/>
      <c r="BX114" s="52"/>
      <c r="BY114" s="52"/>
      <c r="BZ114" s="52"/>
    </row>
    <row r="115" spans="1:78" ht="6.75" customHeight="1" x14ac:dyDescent="0.2">
      <c r="A115" s="32"/>
      <c r="B115" s="32"/>
      <c r="C115" s="32"/>
      <c r="D115" s="32"/>
      <c r="E115" s="32"/>
      <c r="F115" s="32"/>
      <c r="G115" s="50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35"/>
      <c r="AA115" s="35"/>
      <c r="AB115" s="35"/>
      <c r="AC115" s="35"/>
      <c r="AD115" s="35"/>
      <c r="AE115" s="35"/>
      <c r="AF115" s="32"/>
      <c r="AG115" s="32"/>
      <c r="AH115" s="32"/>
      <c r="AI115" s="32"/>
      <c r="AJ115" s="32"/>
      <c r="AK115" s="32"/>
      <c r="AL115" s="32"/>
      <c r="AM115" s="32"/>
      <c r="AN115" s="32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T115" s="52"/>
      <c r="BU115" s="52"/>
      <c r="BV115" s="52"/>
      <c r="BW115" s="52"/>
      <c r="BX115" s="52"/>
      <c r="BY115" s="52"/>
      <c r="BZ115" s="52"/>
    </row>
    <row r="116" spans="1:78" ht="33" customHeight="1" x14ac:dyDescent="0.2">
      <c r="A116" s="72" t="s">
        <v>15</v>
      </c>
      <c r="B116" s="72"/>
      <c r="C116" s="72"/>
      <c r="D116" s="72"/>
      <c r="E116" s="72"/>
      <c r="F116" s="72"/>
      <c r="G116" s="72" t="s">
        <v>28</v>
      </c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 t="s">
        <v>2</v>
      </c>
      <c r="AA116" s="72"/>
      <c r="AB116" s="72"/>
      <c r="AC116" s="72"/>
      <c r="AD116" s="72"/>
      <c r="AE116" s="72" t="s">
        <v>1</v>
      </c>
      <c r="AF116" s="72"/>
      <c r="AG116" s="72"/>
      <c r="AH116" s="72"/>
      <c r="AI116" s="72"/>
      <c r="AJ116" s="72"/>
      <c r="AK116" s="72"/>
      <c r="AL116" s="72"/>
      <c r="AM116" s="72"/>
      <c r="AN116" s="72"/>
      <c r="AO116" s="72" t="s">
        <v>16</v>
      </c>
      <c r="AP116" s="72"/>
      <c r="AQ116" s="72"/>
      <c r="AR116" s="72"/>
      <c r="AS116" s="72"/>
      <c r="AT116" s="72"/>
      <c r="AU116" s="72"/>
      <c r="AV116" s="72"/>
      <c r="AW116" s="72" t="s">
        <v>17</v>
      </c>
      <c r="AX116" s="72"/>
      <c r="AY116" s="72"/>
      <c r="AZ116" s="72"/>
      <c r="BA116" s="72"/>
      <c r="BB116" s="72"/>
      <c r="BC116" s="72"/>
      <c r="BD116" s="72"/>
      <c r="BE116" s="72" t="s">
        <v>14</v>
      </c>
      <c r="BF116" s="72"/>
      <c r="BG116" s="72"/>
      <c r="BH116" s="72"/>
      <c r="BI116" s="72"/>
      <c r="BJ116" s="72"/>
      <c r="BK116" s="72"/>
      <c r="BL116" s="72"/>
      <c r="BT116" s="52"/>
      <c r="BU116" s="52"/>
      <c r="BV116" s="52"/>
      <c r="BW116" s="52"/>
      <c r="BX116" s="52"/>
      <c r="BY116" s="52"/>
      <c r="BZ116" s="52"/>
    </row>
    <row r="117" spans="1:78" ht="18" customHeight="1" x14ac:dyDescent="0.2">
      <c r="A117" s="72">
        <v>1</v>
      </c>
      <c r="B117" s="72"/>
      <c r="C117" s="72"/>
      <c r="D117" s="72"/>
      <c r="E117" s="72"/>
      <c r="F117" s="72"/>
      <c r="G117" s="68">
        <v>2</v>
      </c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5"/>
      <c r="Z117" s="72">
        <v>3</v>
      </c>
      <c r="AA117" s="72"/>
      <c r="AB117" s="72"/>
      <c r="AC117" s="72"/>
      <c r="AD117" s="72"/>
      <c r="AE117" s="72">
        <v>4</v>
      </c>
      <c r="AF117" s="72"/>
      <c r="AG117" s="72"/>
      <c r="AH117" s="72"/>
      <c r="AI117" s="72"/>
      <c r="AJ117" s="72"/>
      <c r="AK117" s="72"/>
      <c r="AL117" s="72"/>
      <c r="AM117" s="72"/>
      <c r="AN117" s="72"/>
      <c r="AO117" s="72">
        <v>5</v>
      </c>
      <c r="AP117" s="72"/>
      <c r="AQ117" s="72"/>
      <c r="AR117" s="72"/>
      <c r="AS117" s="72"/>
      <c r="AT117" s="72"/>
      <c r="AU117" s="72"/>
      <c r="AV117" s="72"/>
      <c r="AW117" s="72">
        <v>6</v>
      </c>
      <c r="AX117" s="72"/>
      <c r="AY117" s="72"/>
      <c r="AZ117" s="72"/>
      <c r="BA117" s="72"/>
      <c r="BB117" s="72"/>
      <c r="BC117" s="72"/>
      <c r="BD117" s="72"/>
      <c r="BE117" s="72">
        <v>7</v>
      </c>
      <c r="BF117" s="72"/>
      <c r="BG117" s="72"/>
      <c r="BH117" s="72"/>
      <c r="BI117" s="72"/>
      <c r="BJ117" s="72"/>
      <c r="BK117" s="72"/>
      <c r="BL117" s="72"/>
      <c r="BT117" s="52"/>
      <c r="BU117" s="52"/>
      <c r="BV117" s="52"/>
      <c r="BW117" s="52"/>
      <c r="BX117" s="52"/>
      <c r="BY117" s="52"/>
      <c r="BZ117" s="52"/>
    </row>
    <row r="118" spans="1:78" ht="19.5" customHeight="1" x14ac:dyDescent="0.2">
      <c r="A118" s="72"/>
      <c r="B118" s="72"/>
      <c r="C118" s="72"/>
      <c r="D118" s="72"/>
      <c r="E118" s="72"/>
      <c r="F118" s="72"/>
      <c r="G118" s="79" t="s">
        <v>119</v>
      </c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  <c r="AL118" s="80"/>
      <c r="AM118" s="80"/>
      <c r="AN118" s="80"/>
      <c r="AO118" s="80"/>
      <c r="AP118" s="80"/>
      <c r="AQ118" s="80"/>
      <c r="AR118" s="80"/>
      <c r="AS118" s="80"/>
      <c r="AT118" s="80"/>
      <c r="AU118" s="80"/>
      <c r="AV118" s="80"/>
      <c r="AW118" s="80"/>
      <c r="AX118" s="80"/>
      <c r="AY118" s="80"/>
      <c r="AZ118" s="80"/>
      <c r="BA118" s="80"/>
      <c r="BB118" s="80"/>
      <c r="BC118" s="80"/>
      <c r="BD118" s="81"/>
      <c r="BE118" s="113"/>
      <c r="BF118" s="113"/>
      <c r="BG118" s="113"/>
      <c r="BH118" s="113"/>
      <c r="BI118" s="113"/>
      <c r="BJ118" s="113"/>
      <c r="BK118" s="113"/>
      <c r="BL118" s="113"/>
      <c r="BT118" s="52"/>
      <c r="BU118" s="52"/>
      <c r="BV118" s="52"/>
      <c r="BW118" s="52"/>
      <c r="BX118" s="52"/>
      <c r="BY118" s="52"/>
      <c r="BZ118" s="52"/>
    </row>
    <row r="119" spans="1:78" ht="18" customHeight="1" x14ac:dyDescent="0.2">
      <c r="A119" s="58"/>
      <c r="B119" s="58"/>
      <c r="C119" s="58"/>
      <c r="D119" s="58"/>
      <c r="E119" s="58"/>
      <c r="F119" s="58"/>
      <c r="G119" s="84" t="s">
        <v>49</v>
      </c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  <c r="R119" s="114"/>
      <c r="S119" s="114"/>
      <c r="T119" s="114"/>
      <c r="U119" s="114"/>
      <c r="V119" s="114"/>
      <c r="W119" s="114"/>
      <c r="X119" s="114"/>
      <c r="Y119" s="115"/>
      <c r="Z119" s="82"/>
      <c r="AA119" s="82"/>
      <c r="AB119" s="82"/>
      <c r="AC119" s="82"/>
      <c r="AD119" s="82"/>
      <c r="AE119" s="83"/>
      <c r="AF119" s="83"/>
      <c r="AG119" s="83"/>
      <c r="AH119" s="83"/>
      <c r="AI119" s="83"/>
      <c r="AJ119" s="83"/>
      <c r="AK119" s="83"/>
      <c r="AL119" s="83"/>
      <c r="AM119" s="83"/>
      <c r="AN119" s="84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  <c r="BL119" s="66"/>
      <c r="BT119" s="52"/>
      <c r="BU119" s="52"/>
      <c r="BV119" s="52"/>
      <c r="BW119" s="52"/>
      <c r="BX119" s="52"/>
      <c r="BY119" s="52"/>
      <c r="BZ119" s="52"/>
    </row>
    <row r="120" spans="1:78" ht="18" customHeight="1" x14ac:dyDescent="0.2">
      <c r="A120" s="72"/>
      <c r="B120" s="72"/>
      <c r="C120" s="72"/>
      <c r="D120" s="72"/>
      <c r="E120" s="72"/>
      <c r="F120" s="72"/>
      <c r="G120" s="112" t="s">
        <v>122</v>
      </c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1"/>
      <c r="Z120" s="62" t="s">
        <v>50</v>
      </c>
      <c r="AA120" s="62"/>
      <c r="AB120" s="62"/>
      <c r="AC120" s="62"/>
      <c r="AD120" s="62"/>
      <c r="AE120" s="63" t="s">
        <v>69</v>
      </c>
      <c r="AF120" s="64"/>
      <c r="AG120" s="64"/>
      <c r="AH120" s="64"/>
      <c r="AI120" s="64"/>
      <c r="AJ120" s="64"/>
      <c r="AK120" s="64"/>
      <c r="AL120" s="64"/>
      <c r="AM120" s="64"/>
      <c r="AN120" s="65"/>
      <c r="AO120" s="67"/>
      <c r="AP120" s="67"/>
      <c r="AQ120" s="67"/>
      <c r="AR120" s="67"/>
      <c r="AS120" s="67"/>
      <c r="AT120" s="67"/>
      <c r="AU120" s="67"/>
      <c r="AV120" s="67"/>
      <c r="AW120" s="67">
        <f>SUM(AW121:BD122)</f>
        <v>10000000</v>
      </c>
      <c r="AX120" s="67"/>
      <c r="AY120" s="67"/>
      <c r="AZ120" s="67"/>
      <c r="BA120" s="67"/>
      <c r="BB120" s="67"/>
      <c r="BC120" s="67"/>
      <c r="BD120" s="67"/>
      <c r="BE120" s="67">
        <f>AO120+AW120</f>
        <v>10000000</v>
      </c>
      <c r="BF120" s="67"/>
      <c r="BG120" s="67"/>
      <c r="BH120" s="67"/>
      <c r="BI120" s="67"/>
      <c r="BJ120" s="67"/>
      <c r="BK120" s="67"/>
      <c r="BL120" s="67"/>
      <c r="BT120" s="52"/>
      <c r="BU120" s="52"/>
      <c r="BV120" s="52"/>
      <c r="BW120" s="52"/>
      <c r="BX120" s="52"/>
      <c r="BY120" s="52"/>
      <c r="BZ120" s="52"/>
    </row>
    <row r="121" spans="1:78" ht="51.75" customHeight="1" x14ac:dyDescent="0.2">
      <c r="A121" s="72"/>
      <c r="B121" s="72"/>
      <c r="C121" s="72"/>
      <c r="D121" s="72"/>
      <c r="E121" s="72"/>
      <c r="F121" s="72"/>
      <c r="G121" s="59" t="s">
        <v>120</v>
      </c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1"/>
      <c r="Z121" s="62" t="s">
        <v>50</v>
      </c>
      <c r="AA121" s="62"/>
      <c r="AB121" s="62"/>
      <c r="AC121" s="62"/>
      <c r="AD121" s="62"/>
      <c r="AE121" s="63" t="s">
        <v>69</v>
      </c>
      <c r="AF121" s="64"/>
      <c r="AG121" s="64"/>
      <c r="AH121" s="64"/>
      <c r="AI121" s="64"/>
      <c r="AJ121" s="64"/>
      <c r="AK121" s="64"/>
      <c r="AL121" s="64"/>
      <c r="AM121" s="64"/>
      <c r="AN121" s="65"/>
      <c r="AO121" s="67"/>
      <c r="AP121" s="67"/>
      <c r="AQ121" s="67"/>
      <c r="AR121" s="67"/>
      <c r="AS121" s="67"/>
      <c r="AT121" s="67"/>
      <c r="AU121" s="67"/>
      <c r="AV121" s="67"/>
      <c r="AW121" s="67">
        <f>AK68+AK69+AK70</f>
        <v>4500000</v>
      </c>
      <c r="AX121" s="67"/>
      <c r="AY121" s="67"/>
      <c r="AZ121" s="67"/>
      <c r="BA121" s="67"/>
      <c r="BB121" s="67"/>
      <c r="BC121" s="67"/>
      <c r="BD121" s="67"/>
      <c r="BE121" s="67">
        <f>AO121+AW121</f>
        <v>4500000</v>
      </c>
      <c r="BF121" s="67"/>
      <c r="BG121" s="67"/>
      <c r="BH121" s="67"/>
      <c r="BI121" s="67"/>
      <c r="BJ121" s="67"/>
      <c r="BK121" s="67"/>
      <c r="BL121" s="67"/>
      <c r="BT121" s="52"/>
      <c r="BU121" s="52"/>
      <c r="BV121" s="52"/>
      <c r="BW121" s="52"/>
      <c r="BX121" s="52"/>
      <c r="BY121" s="52"/>
      <c r="BZ121" s="52"/>
    </row>
    <row r="122" spans="1:78" ht="36" customHeight="1" x14ac:dyDescent="0.2">
      <c r="A122" s="72"/>
      <c r="B122" s="72"/>
      <c r="C122" s="72"/>
      <c r="D122" s="72"/>
      <c r="E122" s="72"/>
      <c r="F122" s="72"/>
      <c r="G122" s="59" t="s">
        <v>121</v>
      </c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1"/>
      <c r="Z122" s="62" t="s">
        <v>50</v>
      </c>
      <c r="AA122" s="62"/>
      <c r="AB122" s="62"/>
      <c r="AC122" s="62"/>
      <c r="AD122" s="62"/>
      <c r="AE122" s="63" t="s">
        <v>69</v>
      </c>
      <c r="AF122" s="64"/>
      <c r="AG122" s="64"/>
      <c r="AH122" s="64"/>
      <c r="AI122" s="64"/>
      <c r="AJ122" s="64"/>
      <c r="AK122" s="64"/>
      <c r="AL122" s="64"/>
      <c r="AM122" s="64"/>
      <c r="AN122" s="65"/>
      <c r="AO122" s="67"/>
      <c r="AP122" s="67"/>
      <c r="AQ122" s="67"/>
      <c r="AR122" s="67"/>
      <c r="AS122" s="67"/>
      <c r="AT122" s="67"/>
      <c r="AU122" s="67"/>
      <c r="AV122" s="67"/>
      <c r="AW122" s="69">
        <f>AK71</f>
        <v>5500000</v>
      </c>
      <c r="AX122" s="70"/>
      <c r="AY122" s="70"/>
      <c r="AZ122" s="70"/>
      <c r="BA122" s="70"/>
      <c r="BB122" s="70"/>
      <c r="BC122" s="70"/>
      <c r="BD122" s="71"/>
      <c r="BE122" s="67">
        <f>AO122+AW122</f>
        <v>5500000</v>
      </c>
      <c r="BF122" s="67"/>
      <c r="BG122" s="67"/>
      <c r="BH122" s="67"/>
      <c r="BI122" s="67"/>
      <c r="BJ122" s="67"/>
      <c r="BK122" s="67"/>
      <c r="BL122" s="67"/>
      <c r="BT122" s="52"/>
      <c r="BU122" s="52"/>
      <c r="BV122" s="52"/>
      <c r="BW122" s="52"/>
      <c r="BX122" s="52"/>
      <c r="BY122" s="52"/>
      <c r="BZ122" s="52"/>
    </row>
    <row r="123" spans="1:78" ht="18" customHeight="1" x14ac:dyDescent="0.2">
      <c r="A123" s="58"/>
      <c r="B123" s="58"/>
      <c r="C123" s="58"/>
      <c r="D123" s="58"/>
      <c r="E123" s="58"/>
      <c r="F123" s="58"/>
      <c r="G123" s="104" t="s">
        <v>68</v>
      </c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6"/>
      <c r="Z123" s="62"/>
      <c r="AA123" s="62"/>
      <c r="AB123" s="62"/>
      <c r="AC123" s="62"/>
      <c r="AD123" s="62"/>
      <c r="AE123" s="63"/>
      <c r="AF123" s="64"/>
      <c r="AG123" s="64"/>
      <c r="AH123" s="64"/>
      <c r="AI123" s="64"/>
      <c r="AJ123" s="64"/>
      <c r="AK123" s="64"/>
      <c r="AL123" s="64"/>
      <c r="AM123" s="64"/>
      <c r="AN123" s="65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  <c r="BL123" s="66"/>
      <c r="BT123" s="52"/>
      <c r="BU123" s="52"/>
      <c r="BV123" s="52"/>
      <c r="BW123" s="52"/>
      <c r="BX123" s="52"/>
      <c r="BY123" s="52"/>
      <c r="BZ123" s="52"/>
    </row>
    <row r="124" spans="1:78" ht="35.25" customHeight="1" x14ac:dyDescent="0.2">
      <c r="A124" s="58"/>
      <c r="B124" s="58"/>
      <c r="C124" s="58"/>
      <c r="D124" s="58"/>
      <c r="E124" s="58"/>
      <c r="F124" s="58"/>
      <c r="G124" s="73" t="s">
        <v>123</v>
      </c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5"/>
      <c r="Z124" s="62" t="s">
        <v>70</v>
      </c>
      <c r="AA124" s="62"/>
      <c r="AB124" s="62"/>
      <c r="AC124" s="62"/>
      <c r="AD124" s="62"/>
      <c r="AE124" s="63" t="s">
        <v>73</v>
      </c>
      <c r="AF124" s="64"/>
      <c r="AG124" s="64"/>
      <c r="AH124" s="64"/>
      <c r="AI124" s="64"/>
      <c r="AJ124" s="64"/>
      <c r="AK124" s="64"/>
      <c r="AL124" s="64"/>
      <c r="AM124" s="64"/>
      <c r="AN124" s="65"/>
      <c r="AO124" s="66"/>
      <c r="AP124" s="66"/>
      <c r="AQ124" s="66"/>
      <c r="AR124" s="66"/>
      <c r="AS124" s="66"/>
      <c r="AT124" s="66"/>
      <c r="AU124" s="66"/>
      <c r="AV124" s="66"/>
      <c r="AW124" s="57">
        <v>3</v>
      </c>
      <c r="AX124" s="57"/>
      <c r="AY124" s="57"/>
      <c r="AZ124" s="57"/>
      <c r="BA124" s="57"/>
      <c r="BB124" s="57"/>
      <c r="BC124" s="57"/>
      <c r="BD124" s="57"/>
      <c r="BE124" s="57">
        <f>AW124</f>
        <v>3</v>
      </c>
      <c r="BF124" s="57"/>
      <c r="BG124" s="57"/>
      <c r="BH124" s="57"/>
      <c r="BI124" s="57"/>
      <c r="BJ124" s="57"/>
      <c r="BK124" s="57"/>
      <c r="BL124" s="57"/>
      <c r="BT124" s="52"/>
      <c r="BU124" s="52"/>
      <c r="BV124" s="52"/>
      <c r="BW124" s="52"/>
      <c r="BX124" s="52"/>
      <c r="BY124" s="52"/>
      <c r="BZ124" s="52"/>
    </row>
    <row r="125" spans="1:78" ht="18" customHeight="1" x14ac:dyDescent="0.2">
      <c r="A125" s="58"/>
      <c r="B125" s="58"/>
      <c r="C125" s="58"/>
      <c r="D125" s="58"/>
      <c r="E125" s="58"/>
      <c r="F125" s="58"/>
      <c r="G125" s="104" t="s">
        <v>79</v>
      </c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6"/>
      <c r="Z125" s="63"/>
      <c r="AA125" s="96"/>
      <c r="AB125" s="96"/>
      <c r="AC125" s="96"/>
      <c r="AD125" s="97"/>
      <c r="AE125" s="63"/>
      <c r="AF125" s="64"/>
      <c r="AG125" s="64"/>
      <c r="AH125" s="64"/>
      <c r="AI125" s="64"/>
      <c r="AJ125" s="64"/>
      <c r="AK125" s="64"/>
      <c r="AL125" s="64"/>
      <c r="AM125" s="64"/>
      <c r="AN125" s="65"/>
      <c r="AO125" s="66"/>
      <c r="AP125" s="66"/>
      <c r="AQ125" s="66"/>
      <c r="AR125" s="66"/>
      <c r="AS125" s="66"/>
      <c r="AT125" s="66"/>
      <c r="AU125" s="66"/>
      <c r="AV125" s="66"/>
      <c r="AW125" s="57"/>
      <c r="AX125" s="57"/>
      <c r="AY125" s="57"/>
      <c r="AZ125" s="57"/>
      <c r="BA125" s="57"/>
      <c r="BB125" s="57"/>
      <c r="BC125" s="57"/>
      <c r="BD125" s="57"/>
      <c r="BE125" s="57"/>
      <c r="BF125" s="57"/>
      <c r="BG125" s="57"/>
      <c r="BH125" s="57"/>
      <c r="BI125" s="57"/>
      <c r="BJ125" s="57"/>
      <c r="BK125" s="57"/>
      <c r="BL125" s="57"/>
      <c r="BT125" s="52"/>
      <c r="BU125" s="52"/>
      <c r="BV125" s="52"/>
      <c r="BW125" s="52"/>
      <c r="BX125" s="52"/>
      <c r="BY125" s="52"/>
      <c r="BZ125" s="52"/>
    </row>
    <row r="126" spans="1:78" ht="35.25" customHeight="1" x14ac:dyDescent="0.2">
      <c r="A126" s="58"/>
      <c r="B126" s="58"/>
      <c r="C126" s="58"/>
      <c r="D126" s="58"/>
      <c r="E126" s="58"/>
      <c r="F126" s="58"/>
      <c r="G126" s="73" t="s">
        <v>124</v>
      </c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5"/>
      <c r="Z126" s="62" t="s">
        <v>50</v>
      </c>
      <c r="AA126" s="62"/>
      <c r="AB126" s="62"/>
      <c r="AC126" s="62"/>
      <c r="AD126" s="62"/>
      <c r="AE126" s="62" t="s">
        <v>64</v>
      </c>
      <c r="AF126" s="72"/>
      <c r="AG126" s="72"/>
      <c r="AH126" s="72"/>
      <c r="AI126" s="72"/>
      <c r="AJ126" s="72"/>
      <c r="AK126" s="72"/>
      <c r="AL126" s="72"/>
      <c r="AM126" s="72"/>
      <c r="AN126" s="72"/>
      <c r="AO126" s="66"/>
      <c r="AP126" s="66"/>
      <c r="AQ126" s="66"/>
      <c r="AR126" s="66"/>
      <c r="AS126" s="66"/>
      <c r="AT126" s="66"/>
      <c r="AU126" s="66"/>
      <c r="AV126" s="66"/>
      <c r="AW126" s="67">
        <f>AW121/AW124</f>
        <v>1500000</v>
      </c>
      <c r="AX126" s="67"/>
      <c r="AY126" s="67"/>
      <c r="AZ126" s="67"/>
      <c r="BA126" s="67"/>
      <c r="BB126" s="67"/>
      <c r="BC126" s="67"/>
      <c r="BD126" s="67"/>
      <c r="BE126" s="67">
        <f>AW126</f>
        <v>1500000</v>
      </c>
      <c r="BF126" s="67"/>
      <c r="BG126" s="67"/>
      <c r="BH126" s="67"/>
      <c r="BI126" s="67"/>
      <c r="BJ126" s="67"/>
      <c r="BK126" s="67"/>
      <c r="BL126" s="67"/>
      <c r="BT126" s="52"/>
      <c r="BU126" s="52"/>
      <c r="BV126" s="52"/>
      <c r="BW126" s="52"/>
      <c r="BX126" s="52"/>
      <c r="BY126" s="52"/>
      <c r="BZ126" s="52"/>
    </row>
    <row r="127" spans="1:78" ht="18" customHeight="1" x14ac:dyDescent="0.2">
      <c r="A127" s="58"/>
      <c r="B127" s="58"/>
      <c r="C127" s="58"/>
      <c r="D127" s="58"/>
      <c r="E127" s="58"/>
      <c r="F127" s="58"/>
      <c r="G127" s="109" t="s">
        <v>51</v>
      </c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10"/>
      <c r="S127" s="110"/>
      <c r="T127" s="110"/>
      <c r="U127" s="110"/>
      <c r="V127" s="110"/>
      <c r="W127" s="110"/>
      <c r="X127" s="110"/>
      <c r="Y127" s="111"/>
      <c r="Z127" s="63"/>
      <c r="AA127" s="96"/>
      <c r="AB127" s="96"/>
      <c r="AC127" s="96"/>
      <c r="AD127" s="97"/>
      <c r="AE127" s="63"/>
      <c r="AF127" s="96"/>
      <c r="AG127" s="96"/>
      <c r="AH127" s="96"/>
      <c r="AI127" s="96"/>
      <c r="AJ127" s="96"/>
      <c r="AK127" s="96"/>
      <c r="AL127" s="96"/>
      <c r="AM127" s="96"/>
      <c r="AN127" s="97"/>
      <c r="AO127" s="98"/>
      <c r="AP127" s="99"/>
      <c r="AQ127" s="99"/>
      <c r="AR127" s="99"/>
      <c r="AS127" s="99"/>
      <c r="AT127" s="99"/>
      <c r="AU127" s="99"/>
      <c r="AV127" s="100"/>
      <c r="AW127" s="101"/>
      <c r="AX127" s="102"/>
      <c r="AY127" s="102"/>
      <c r="AZ127" s="102"/>
      <c r="BA127" s="102"/>
      <c r="BB127" s="102"/>
      <c r="BC127" s="102"/>
      <c r="BD127" s="103"/>
      <c r="BE127" s="101"/>
      <c r="BF127" s="102"/>
      <c r="BG127" s="102"/>
      <c r="BH127" s="102"/>
      <c r="BI127" s="102"/>
      <c r="BJ127" s="102"/>
      <c r="BK127" s="102"/>
      <c r="BL127" s="103"/>
      <c r="BT127" s="52"/>
      <c r="BU127" s="52"/>
      <c r="BV127" s="52"/>
      <c r="BW127" s="52"/>
      <c r="BX127" s="52"/>
      <c r="BY127" s="52"/>
      <c r="BZ127" s="52"/>
    </row>
    <row r="128" spans="1:78" ht="50.25" hidden="1" customHeight="1" x14ac:dyDescent="0.2">
      <c r="A128" s="58"/>
      <c r="B128" s="58"/>
      <c r="C128" s="58"/>
      <c r="D128" s="58"/>
      <c r="E128" s="58"/>
      <c r="F128" s="58"/>
      <c r="G128" s="59" t="s">
        <v>76</v>
      </c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1"/>
      <c r="Z128" s="62" t="s">
        <v>52</v>
      </c>
      <c r="AA128" s="62"/>
      <c r="AB128" s="62"/>
      <c r="AC128" s="62"/>
      <c r="AD128" s="62"/>
      <c r="AE128" s="62" t="s">
        <v>64</v>
      </c>
      <c r="AF128" s="72"/>
      <c r="AG128" s="72"/>
      <c r="AH128" s="72"/>
      <c r="AI128" s="72"/>
      <c r="AJ128" s="72"/>
      <c r="AK128" s="72"/>
      <c r="AL128" s="72"/>
      <c r="AM128" s="72"/>
      <c r="AN128" s="72"/>
      <c r="AO128" s="98"/>
      <c r="AP128" s="99"/>
      <c r="AQ128" s="99"/>
      <c r="AR128" s="99"/>
      <c r="AS128" s="99"/>
      <c r="AT128" s="99"/>
      <c r="AU128" s="99"/>
      <c r="AV128" s="100"/>
      <c r="AW128" s="69">
        <f>50000/2080000*100</f>
        <v>2.4038461538461542</v>
      </c>
      <c r="AX128" s="70"/>
      <c r="AY128" s="70"/>
      <c r="AZ128" s="70"/>
      <c r="BA128" s="70"/>
      <c r="BB128" s="70"/>
      <c r="BC128" s="70"/>
      <c r="BD128" s="71"/>
      <c r="BE128" s="67">
        <f>AW128</f>
        <v>2.4038461538461542</v>
      </c>
      <c r="BF128" s="67"/>
      <c r="BG128" s="67"/>
      <c r="BH128" s="67"/>
      <c r="BI128" s="67"/>
      <c r="BJ128" s="67"/>
      <c r="BK128" s="67"/>
      <c r="BL128" s="67"/>
      <c r="BT128" s="52"/>
      <c r="BU128" s="52"/>
      <c r="BV128" s="52"/>
      <c r="BW128" s="52"/>
      <c r="BX128" s="52"/>
      <c r="BY128" s="52"/>
      <c r="BZ128" s="52"/>
    </row>
    <row r="129" spans="1:78" ht="48.75" hidden="1" customHeight="1" x14ac:dyDescent="0.2">
      <c r="A129" s="58"/>
      <c r="B129" s="58"/>
      <c r="C129" s="58"/>
      <c r="D129" s="58"/>
      <c r="E129" s="58"/>
      <c r="F129" s="58"/>
      <c r="G129" s="59" t="s">
        <v>77</v>
      </c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1"/>
      <c r="Z129" s="62" t="s">
        <v>52</v>
      </c>
      <c r="AA129" s="62"/>
      <c r="AB129" s="62"/>
      <c r="AC129" s="62"/>
      <c r="AD129" s="62"/>
      <c r="AE129" s="62" t="s">
        <v>64</v>
      </c>
      <c r="AF129" s="72"/>
      <c r="AG129" s="72"/>
      <c r="AH129" s="72"/>
      <c r="AI129" s="72"/>
      <c r="AJ129" s="72"/>
      <c r="AK129" s="72"/>
      <c r="AL129" s="72"/>
      <c r="AM129" s="72"/>
      <c r="AN129" s="72"/>
      <c r="AO129" s="98"/>
      <c r="AP129" s="99"/>
      <c r="AQ129" s="99"/>
      <c r="AR129" s="99"/>
      <c r="AS129" s="99"/>
      <c r="AT129" s="99"/>
      <c r="AU129" s="99"/>
      <c r="AV129" s="100"/>
      <c r="AW129" s="69">
        <f>50000/2100000*100</f>
        <v>2.3809523809523809</v>
      </c>
      <c r="AX129" s="70"/>
      <c r="AY129" s="70"/>
      <c r="AZ129" s="70"/>
      <c r="BA129" s="70"/>
      <c r="BB129" s="70"/>
      <c r="BC129" s="70"/>
      <c r="BD129" s="71"/>
      <c r="BE129" s="67">
        <f>AW129</f>
        <v>2.3809523809523809</v>
      </c>
      <c r="BF129" s="67"/>
      <c r="BG129" s="67"/>
      <c r="BH129" s="67"/>
      <c r="BI129" s="67"/>
      <c r="BJ129" s="67"/>
      <c r="BK129" s="67"/>
      <c r="BL129" s="67"/>
      <c r="BT129" s="52"/>
      <c r="BU129" s="52"/>
      <c r="BV129" s="52"/>
      <c r="BW129" s="52"/>
      <c r="BX129" s="52"/>
      <c r="BY129" s="52"/>
      <c r="BZ129" s="52"/>
    </row>
    <row r="130" spans="1:78" ht="48.75" hidden="1" customHeight="1" x14ac:dyDescent="0.2">
      <c r="A130" s="58"/>
      <c r="B130" s="58"/>
      <c r="C130" s="58"/>
      <c r="D130" s="58"/>
      <c r="E130" s="58"/>
      <c r="F130" s="58"/>
      <c r="G130" s="59" t="s">
        <v>78</v>
      </c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1"/>
      <c r="Z130" s="62" t="s">
        <v>52</v>
      </c>
      <c r="AA130" s="62"/>
      <c r="AB130" s="62"/>
      <c r="AC130" s="62"/>
      <c r="AD130" s="62"/>
      <c r="AE130" s="62" t="s">
        <v>64</v>
      </c>
      <c r="AF130" s="72"/>
      <c r="AG130" s="72"/>
      <c r="AH130" s="72"/>
      <c r="AI130" s="72"/>
      <c r="AJ130" s="72"/>
      <c r="AK130" s="72"/>
      <c r="AL130" s="72"/>
      <c r="AM130" s="72"/>
      <c r="AN130" s="72"/>
      <c r="AO130" s="98"/>
      <c r="AP130" s="99"/>
      <c r="AQ130" s="99"/>
      <c r="AR130" s="99"/>
      <c r="AS130" s="99"/>
      <c r="AT130" s="99"/>
      <c r="AU130" s="99"/>
      <c r="AV130" s="100"/>
      <c r="AW130" s="69">
        <f>50000/2630000*100</f>
        <v>1.9011406844106464</v>
      </c>
      <c r="AX130" s="70"/>
      <c r="AY130" s="70"/>
      <c r="AZ130" s="70"/>
      <c r="BA130" s="70"/>
      <c r="BB130" s="70"/>
      <c r="BC130" s="70"/>
      <c r="BD130" s="71"/>
      <c r="BE130" s="67">
        <f>AW130</f>
        <v>1.9011406844106464</v>
      </c>
      <c r="BF130" s="67"/>
      <c r="BG130" s="67"/>
      <c r="BH130" s="67"/>
      <c r="BI130" s="67"/>
      <c r="BJ130" s="67"/>
      <c r="BK130" s="67"/>
      <c r="BL130" s="67"/>
      <c r="BT130" s="52"/>
      <c r="BU130" s="52"/>
      <c r="BV130" s="52"/>
      <c r="BW130" s="52"/>
      <c r="BX130" s="52"/>
      <c r="BY130" s="52"/>
      <c r="BZ130" s="52"/>
    </row>
    <row r="131" spans="1:78" ht="33.75" customHeight="1" x14ac:dyDescent="0.2">
      <c r="A131" s="72">
        <v>0</v>
      </c>
      <c r="B131" s="72"/>
      <c r="C131" s="72"/>
      <c r="D131" s="72"/>
      <c r="E131" s="72"/>
      <c r="F131" s="72"/>
      <c r="G131" s="107" t="s">
        <v>63</v>
      </c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108"/>
      <c r="U131" s="108"/>
      <c r="V131" s="108"/>
      <c r="W131" s="108"/>
      <c r="X131" s="108"/>
      <c r="Y131" s="108"/>
      <c r="Z131" s="62" t="s">
        <v>52</v>
      </c>
      <c r="AA131" s="62"/>
      <c r="AB131" s="62"/>
      <c r="AC131" s="62"/>
      <c r="AD131" s="62"/>
      <c r="AE131" s="62" t="s">
        <v>64</v>
      </c>
      <c r="AF131" s="72"/>
      <c r="AG131" s="72"/>
      <c r="AH131" s="72"/>
      <c r="AI131" s="72"/>
      <c r="AJ131" s="72"/>
      <c r="AK131" s="72"/>
      <c r="AL131" s="72"/>
      <c r="AM131" s="72"/>
      <c r="AN131" s="72"/>
      <c r="AO131" s="67"/>
      <c r="AP131" s="67"/>
      <c r="AQ131" s="67"/>
      <c r="AR131" s="67"/>
      <c r="AS131" s="67"/>
      <c r="AT131" s="67"/>
      <c r="AU131" s="67"/>
      <c r="AV131" s="67"/>
      <c r="AW131" s="90">
        <f>AW120/212520004.34*100</f>
        <v>4.7054393919555482</v>
      </c>
      <c r="AX131" s="90"/>
      <c r="AY131" s="90"/>
      <c r="AZ131" s="90"/>
      <c r="BA131" s="90"/>
      <c r="BB131" s="90"/>
      <c r="BC131" s="90"/>
      <c r="BD131" s="90"/>
      <c r="BE131" s="67">
        <f>AO131+AW131</f>
        <v>4.7054393919555482</v>
      </c>
      <c r="BF131" s="67"/>
      <c r="BG131" s="67"/>
      <c r="BH131" s="67"/>
      <c r="BI131" s="67"/>
      <c r="BJ131" s="67"/>
      <c r="BK131" s="67"/>
      <c r="BL131" s="67"/>
      <c r="BT131" s="52"/>
      <c r="BU131" s="52"/>
      <c r="BV131" s="52"/>
      <c r="BW131" s="52"/>
      <c r="BX131" s="52"/>
      <c r="BY131" s="52"/>
      <c r="BZ131" s="52"/>
    </row>
    <row r="132" spans="1:78" ht="30" customHeight="1" x14ac:dyDescent="0.2">
      <c r="A132" s="32"/>
      <c r="B132" s="32"/>
      <c r="C132" s="32"/>
      <c r="D132" s="32"/>
      <c r="E132" s="32"/>
      <c r="F132" s="32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6"/>
      <c r="AP132" s="36"/>
      <c r="AQ132" s="36"/>
      <c r="AR132" s="36"/>
      <c r="AS132" s="36"/>
      <c r="AT132" s="36"/>
      <c r="AU132" s="36"/>
      <c r="AV132" s="36"/>
      <c r="AW132" s="51"/>
      <c r="AX132" s="51"/>
      <c r="AY132" s="51"/>
      <c r="AZ132" s="51"/>
      <c r="BA132" s="51"/>
      <c r="BB132" s="51"/>
      <c r="BC132" s="51"/>
      <c r="BD132" s="51"/>
      <c r="BE132" s="36"/>
      <c r="BF132" s="36"/>
      <c r="BG132" s="36"/>
      <c r="BH132" s="36"/>
      <c r="BI132" s="36"/>
      <c r="BJ132" s="36"/>
      <c r="BK132" s="36"/>
      <c r="BL132" s="36"/>
      <c r="BT132" s="52"/>
      <c r="BU132" s="52"/>
      <c r="BV132" s="52"/>
      <c r="BW132" s="52"/>
      <c r="BX132" s="52"/>
      <c r="BY132" s="52"/>
      <c r="BZ132" s="52"/>
    </row>
    <row r="133" spans="1:78" ht="27.75" customHeight="1" x14ac:dyDescent="0.2">
      <c r="A133" s="32"/>
      <c r="B133" s="32"/>
      <c r="C133" s="32"/>
      <c r="D133" s="32"/>
      <c r="E133" s="32"/>
      <c r="F133" s="32"/>
      <c r="G133" s="50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35"/>
      <c r="AA133" s="35"/>
      <c r="AB133" s="35"/>
      <c r="AC133" s="35"/>
      <c r="AD133" s="35"/>
      <c r="AE133" s="35"/>
      <c r="AF133" s="32"/>
      <c r="AG133" s="32"/>
      <c r="AH133" s="32"/>
      <c r="AI133" s="32"/>
      <c r="AJ133" s="32"/>
      <c r="AK133" s="32"/>
      <c r="AL133" s="32"/>
      <c r="AM133" s="32"/>
      <c r="AN133" s="32"/>
      <c r="AO133" s="36"/>
      <c r="AP133" s="36"/>
      <c r="AQ133" s="36"/>
      <c r="AR133" s="36"/>
      <c r="AS133" s="36"/>
      <c r="AT133" s="36"/>
      <c r="AU133" s="36"/>
      <c r="AV133" s="36"/>
      <c r="AW133" s="56"/>
      <c r="AX133" s="56"/>
      <c r="AY133" s="56"/>
      <c r="AZ133" s="56"/>
      <c r="BA133" s="56"/>
      <c r="BB133" s="56"/>
      <c r="BC133" s="56"/>
      <c r="BD133" s="56"/>
      <c r="BE133" s="36"/>
      <c r="BF133" s="36"/>
      <c r="BG133" s="36"/>
      <c r="BH133" s="36"/>
      <c r="BI133" s="36"/>
      <c r="BJ133" s="36"/>
      <c r="BK133" s="36"/>
      <c r="BL133" s="36"/>
      <c r="BT133" s="52"/>
      <c r="BU133" s="52"/>
      <c r="BV133" s="52"/>
      <c r="BW133" s="52"/>
      <c r="BX133" s="52"/>
      <c r="BY133" s="52"/>
      <c r="BZ133" s="52"/>
    </row>
    <row r="134" spans="1:78" ht="19.5" customHeight="1" x14ac:dyDescent="0.25">
      <c r="A134" s="159" t="s">
        <v>80</v>
      </c>
      <c r="B134" s="159"/>
      <c r="C134" s="159"/>
      <c r="D134" s="159"/>
      <c r="E134" s="159"/>
      <c r="F134" s="159"/>
      <c r="G134" s="159"/>
      <c r="H134" s="159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  <c r="T134" s="159"/>
      <c r="U134" s="159"/>
      <c r="V134" s="159"/>
      <c r="W134" s="125"/>
      <c r="X134" s="125"/>
      <c r="Y134" s="125"/>
      <c r="Z134" s="125"/>
      <c r="AA134" s="125"/>
      <c r="AB134" s="125"/>
      <c r="AC134" s="125"/>
      <c r="AD134" s="125"/>
      <c r="AE134" s="125"/>
      <c r="AF134" s="125"/>
      <c r="AG134" s="125"/>
      <c r="AH134" s="125"/>
      <c r="AI134" s="125"/>
      <c r="AJ134" s="125"/>
      <c r="AK134" s="125"/>
      <c r="AL134" s="125"/>
      <c r="AM134" s="125"/>
      <c r="AN134" s="6"/>
      <c r="AO134" s="143" t="s">
        <v>127</v>
      </c>
      <c r="AP134" s="144"/>
      <c r="AQ134" s="144"/>
      <c r="AR134" s="144"/>
      <c r="AS134" s="144"/>
      <c r="AT134" s="144"/>
      <c r="AU134" s="144"/>
      <c r="AV134" s="144"/>
      <c r="AW134" s="144"/>
      <c r="AX134" s="144"/>
      <c r="AY134" s="144"/>
      <c r="AZ134" s="144"/>
      <c r="BA134" s="144"/>
      <c r="BB134" s="144"/>
      <c r="BC134" s="144"/>
      <c r="BD134" s="144"/>
      <c r="BE134" s="144"/>
      <c r="BF134" s="144"/>
      <c r="BG134" s="144"/>
      <c r="BH134" s="37"/>
      <c r="BI134" s="37"/>
      <c r="BJ134" s="37"/>
      <c r="BK134" s="37"/>
      <c r="BL134" s="37"/>
    </row>
    <row r="135" spans="1:78" ht="15" customHeight="1" x14ac:dyDescent="0.2">
      <c r="W135" s="145" t="s">
        <v>5</v>
      </c>
      <c r="X135" s="145"/>
      <c r="Y135" s="145"/>
      <c r="Z135" s="145"/>
      <c r="AA135" s="145"/>
      <c r="AB135" s="145"/>
      <c r="AC135" s="145"/>
      <c r="AD135" s="145"/>
      <c r="AE135" s="145"/>
      <c r="AF135" s="145"/>
      <c r="AG135" s="145"/>
      <c r="AH135" s="145"/>
      <c r="AI135" s="145"/>
      <c r="AJ135" s="145"/>
      <c r="AK135" s="145"/>
      <c r="AL135" s="145"/>
      <c r="AM135" s="145"/>
      <c r="AO135" s="149" t="s">
        <v>128</v>
      </c>
      <c r="AP135" s="149"/>
      <c r="AQ135" s="149"/>
      <c r="AR135" s="149"/>
      <c r="AS135" s="149"/>
      <c r="AT135" s="149"/>
      <c r="AU135" s="149"/>
      <c r="AV135" s="149"/>
      <c r="AW135" s="149"/>
      <c r="AX135" s="149"/>
      <c r="AY135" s="149"/>
      <c r="AZ135" s="149"/>
      <c r="BA135" s="149"/>
      <c r="BB135" s="149"/>
      <c r="BC135" s="149"/>
      <c r="BD135" s="149"/>
      <c r="BE135" s="149"/>
      <c r="BF135" s="149"/>
      <c r="BG135" s="149"/>
    </row>
    <row r="136" spans="1:78" ht="15.75" customHeight="1" x14ac:dyDescent="0.2">
      <c r="A136" s="152" t="s">
        <v>3</v>
      </c>
      <c r="B136" s="152"/>
      <c r="C136" s="152"/>
      <c r="D136" s="152"/>
      <c r="E136" s="152"/>
      <c r="F136" s="152"/>
    </row>
    <row r="137" spans="1:78" ht="19.5" customHeight="1" x14ac:dyDescent="0.2">
      <c r="A137" s="151" t="s">
        <v>54</v>
      </c>
      <c r="B137" s="151"/>
      <c r="C137" s="151"/>
      <c r="D137" s="151"/>
      <c r="E137" s="151"/>
      <c r="F137" s="151"/>
      <c r="G137" s="151"/>
      <c r="H137" s="151"/>
      <c r="I137" s="151"/>
      <c r="J137" s="151"/>
      <c r="K137" s="151"/>
      <c r="L137" s="151"/>
      <c r="M137" s="151"/>
      <c r="N137" s="151"/>
      <c r="O137" s="151"/>
      <c r="P137" s="151"/>
      <c r="Q137" s="151"/>
      <c r="R137" s="151"/>
      <c r="S137" s="151"/>
      <c r="T137" s="151"/>
      <c r="U137" s="151"/>
      <c r="V137" s="151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</row>
    <row r="138" spans="1:78" x14ac:dyDescent="0.2">
      <c r="A138" s="41" t="s">
        <v>31</v>
      </c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</row>
    <row r="139" spans="1:78" ht="6" customHeight="1" x14ac:dyDescent="0.2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</row>
    <row r="140" spans="1:78" ht="15.75" customHeight="1" x14ac:dyDescent="0.25">
      <c r="A140" s="147" t="s">
        <v>55</v>
      </c>
      <c r="B140" s="147"/>
      <c r="C140" s="147"/>
      <c r="D140" s="147"/>
      <c r="E140" s="147"/>
      <c r="F140" s="147"/>
      <c r="G140" s="147"/>
      <c r="H140" s="147"/>
      <c r="I140" s="147"/>
      <c r="J140" s="147"/>
      <c r="K140" s="147"/>
      <c r="L140" s="147"/>
      <c r="M140" s="147"/>
      <c r="N140" s="147"/>
      <c r="O140" s="147"/>
      <c r="P140" s="147"/>
      <c r="Q140" s="147"/>
      <c r="R140" s="147"/>
      <c r="S140" s="147"/>
      <c r="T140" s="147"/>
      <c r="U140" s="147"/>
      <c r="V140" s="147"/>
      <c r="W140" s="148"/>
      <c r="X140" s="148"/>
      <c r="Y140" s="148"/>
      <c r="Z140" s="148"/>
      <c r="AA140" s="148"/>
      <c r="AB140" s="148"/>
      <c r="AC140" s="148"/>
      <c r="AD140" s="148"/>
      <c r="AE140" s="148"/>
      <c r="AF140" s="148"/>
      <c r="AG140" s="148"/>
      <c r="AH140" s="148"/>
      <c r="AI140" s="148"/>
      <c r="AJ140" s="148"/>
      <c r="AK140" s="148"/>
      <c r="AL140" s="148"/>
      <c r="AM140" s="148"/>
      <c r="AN140" s="3"/>
      <c r="AO140" s="143" t="s">
        <v>129</v>
      </c>
      <c r="AP140" s="144"/>
      <c r="AQ140" s="144"/>
      <c r="AR140" s="144"/>
      <c r="AS140" s="144"/>
      <c r="AT140" s="144"/>
      <c r="AU140" s="144"/>
      <c r="AV140" s="144"/>
      <c r="AW140" s="144"/>
      <c r="AX140" s="144"/>
      <c r="AY140" s="144"/>
      <c r="AZ140" s="144"/>
      <c r="BA140" s="144"/>
      <c r="BB140" s="144"/>
      <c r="BC140" s="144"/>
      <c r="BD140" s="144"/>
      <c r="BE140" s="144"/>
      <c r="BF140" s="144"/>
      <c r="BG140" s="144"/>
    </row>
    <row r="141" spans="1:78" ht="15" customHeight="1" x14ac:dyDescent="0.2">
      <c r="W141" s="150" t="s">
        <v>5</v>
      </c>
      <c r="X141" s="150"/>
      <c r="Y141" s="150"/>
      <c r="Z141" s="150"/>
      <c r="AA141" s="150"/>
      <c r="AB141" s="150"/>
      <c r="AC141" s="150"/>
      <c r="AD141" s="150"/>
      <c r="AE141" s="150"/>
      <c r="AF141" s="150"/>
      <c r="AG141" s="150"/>
      <c r="AH141" s="150"/>
      <c r="AI141" s="150"/>
      <c r="AJ141" s="150"/>
      <c r="AK141" s="150"/>
      <c r="AL141" s="150"/>
      <c r="AM141" s="150"/>
      <c r="AN141" s="40"/>
      <c r="AO141" s="149" t="s">
        <v>128</v>
      </c>
      <c r="AP141" s="149"/>
      <c r="AQ141" s="149"/>
      <c r="AR141" s="149"/>
      <c r="AS141" s="149"/>
      <c r="AT141" s="149"/>
      <c r="AU141" s="149"/>
      <c r="AV141" s="149"/>
      <c r="AW141" s="149"/>
      <c r="AX141" s="149"/>
      <c r="AY141" s="149"/>
      <c r="AZ141" s="149"/>
      <c r="BA141" s="149"/>
      <c r="BB141" s="149"/>
      <c r="BC141" s="149"/>
      <c r="BD141" s="149"/>
      <c r="BE141" s="149"/>
      <c r="BF141" s="149"/>
      <c r="BG141" s="149"/>
    </row>
    <row r="142" spans="1:78" ht="17.25" customHeight="1" x14ac:dyDescent="0.2">
      <c r="A142" s="146">
        <f>AO7</f>
        <v>44949</v>
      </c>
      <c r="B142" s="146"/>
      <c r="C142" s="146"/>
      <c r="D142" s="146"/>
      <c r="E142" s="146"/>
      <c r="F142" s="146"/>
      <c r="G142" s="146"/>
      <c r="H142" s="146"/>
    </row>
    <row r="143" spans="1:78" ht="14.25" customHeight="1" x14ac:dyDescent="0.2">
      <c r="A143" s="145" t="s">
        <v>29</v>
      </c>
      <c r="B143" s="145"/>
      <c r="C143" s="145"/>
      <c r="D143" s="145"/>
      <c r="E143" s="145"/>
      <c r="F143" s="145"/>
      <c r="G143" s="145"/>
      <c r="H143" s="145"/>
      <c r="I143" s="14"/>
      <c r="J143" s="14"/>
      <c r="K143" s="14"/>
      <c r="L143" s="14"/>
      <c r="M143" s="14"/>
      <c r="N143" s="14"/>
      <c r="O143" s="14"/>
      <c r="P143" s="14"/>
      <c r="Q143" s="14"/>
    </row>
    <row r="144" spans="1:78" ht="15" customHeight="1" x14ac:dyDescent="0.2">
      <c r="A144" s="1" t="s">
        <v>30</v>
      </c>
    </row>
  </sheetData>
  <mergeCells count="553">
    <mergeCell ref="A89:F89"/>
    <mergeCell ref="G88:Y88"/>
    <mergeCell ref="G85:Y85"/>
    <mergeCell ref="AK55:AR55"/>
    <mergeCell ref="A85:F85"/>
    <mergeCell ref="A74:BL74"/>
    <mergeCell ref="AC55:AJ55"/>
    <mergeCell ref="AC56:AJ56"/>
    <mergeCell ref="AS55:AZ55"/>
    <mergeCell ref="BE84:BL84"/>
    <mergeCell ref="BE85:BL85"/>
    <mergeCell ref="AW85:BD85"/>
    <mergeCell ref="AS56:AZ56"/>
    <mergeCell ref="BE87:BL87"/>
    <mergeCell ref="BE89:BL89"/>
    <mergeCell ref="AE120:AN120"/>
    <mergeCell ref="AO120:AV120"/>
    <mergeCell ref="BE96:BL96"/>
    <mergeCell ref="AO99:AV99"/>
    <mergeCell ref="BE101:BL101"/>
    <mergeCell ref="BE120:BL120"/>
    <mergeCell ref="BE113:BL113"/>
    <mergeCell ref="AO89:AV89"/>
    <mergeCell ref="AO87:AV87"/>
    <mergeCell ref="AW108:BD108"/>
    <mergeCell ref="AW109:BD109"/>
    <mergeCell ref="AO101:AV101"/>
    <mergeCell ref="BE100:BL100"/>
    <mergeCell ref="A97:F97"/>
    <mergeCell ref="AE97:AN97"/>
    <mergeCell ref="Z96:AD96"/>
    <mergeCell ref="Z92:AD92"/>
    <mergeCell ref="AW90:BD90"/>
    <mergeCell ref="AE122:AN122"/>
    <mergeCell ref="AW101:BD101"/>
    <mergeCell ref="Z101:AD101"/>
    <mergeCell ref="Z122:AD122"/>
    <mergeCell ref="AE99:AN99"/>
    <mergeCell ref="AW7:BF7"/>
    <mergeCell ref="N13:AS13"/>
    <mergeCell ref="N14:AS14"/>
    <mergeCell ref="AU17:BB17"/>
    <mergeCell ref="AU16:BB16"/>
    <mergeCell ref="B16:L16"/>
    <mergeCell ref="AU14:BB14"/>
    <mergeCell ref="N17:AS17"/>
    <mergeCell ref="A10:BL10"/>
    <mergeCell ref="AK56:AR56"/>
    <mergeCell ref="D55:AB55"/>
    <mergeCell ref="AE22:AR22"/>
    <mergeCell ref="I23:S23"/>
    <mergeCell ref="A22:T22"/>
    <mergeCell ref="AS72:AZ72"/>
    <mergeCell ref="AK72:AR72"/>
    <mergeCell ref="G38:BL38"/>
    <mergeCell ref="G37:BL37"/>
    <mergeCell ref="D56:AB56"/>
    <mergeCell ref="D47:AB47"/>
    <mergeCell ref="AC47:AJ47"/>
    <mergeCell ref="AS44:AZ45"/>
    <mergeCell ref="AA20:AI20"/>
    <mergeCell ref="G31:BL31"/>
    <mergeCell ref="AK46:AR46"/>
    <mergeCell ref="A37:F37"/>
    <mergeCell ref="G29:BL29"/>
    <mergeCell ref="AK44:AR45"/>
    <mergeCell ref="D46:AB46"/>
    <mergeCell ref="A38:F38"/>
    <mergeCell ref="D44:AB45"/>
    <mergeCell ref="A46:C46"/>
    <mergeCell ref="A39:F39"/>
    <mergeCell ref="G39:BL39"/>
    <mergeCell ref="A44:C45"/>
    <mergeCell ref="AC46:AJ46"/>
    <mergeCell ref="AS46:AZ46"/>
    <mergeCell ref="AO3:BL3"/>
    <mergeCell ref="A42:AZ42"/>
    <mergeCell ref="AC44:AJ45"/>
    <mergeCell ref="G40:BL40"/>
    <mergeCell ref="AK19:BC19"/>
    <mergeCell ref="AK20:BC20"/>
    <mergeCell ref="A23:H23"/>
    <mergeCell ref="AS43:AZ43"/>
    <mergeCell ref="A31:F31"/>
    <mergeCell ref="A33:BL33"/>
    <mergeCell ref="AO1:BL1"/>
    <mergeCell ref="BE19:BL19"/>
    <mergeCell ref="AO2:BL2"/>
    <mergeCell ref="AO6:BF6"/>
    <mergeCell ref="AO4:BL4"/>
    <mergeCell ref="AO7:AU7"/>
    <mergeCell ref="A11:BL11"/>
    <mergeCell ref="B13:L13"/>
    <mergeCell ref="B17:L17"/>
    <mergeCell ref="AO5:BL5"/>
    <mergeCell ref="A26:BL26"/>
    <mergeCell ref="A28:BL28"/>
    <mergeCell ref="A36:BL36"/>
    <mergeCell ref="A34:BL34"/>
    <mergeCell ref="A29:F29"/>
    <mergeCell ref="G30:BL30"/>
    <mergeCell ref="D48:AB48"/>
    <mergeCell ref="AC48:AJ48"/>
    <mergeCell ref="D72:AB72"/>
    <mergeCell ref="A76:C77"/>
    <mergeCell ref="AK62:AR62"/>
    <mergeCell ref="AK63:AR63"/>
    <mergeCell ref="AK64:AR64"/>
    <mergeCell ref="AJ76:AQ77"/>
    <mergeCell ref="A64:C64"/>
    <mergeCell ref="A62:C62"/>
    <mergeCell ref="BE112:BL112"/>
    <mergeCell ref="W135:AM135"/>
    <mergeCell ref="AC49:AJ49"/>
    <mergeCell ref="A40:F40"/>
    <mergeCell ref="A25:BL25"/>
    <mergeCell ref="W134:AM134"/>
    <mergeCell ref="A134:V134"/>
    <mergeCell ref="A30:F30"/>
    <mergeCell ref="AR78:AY78"/>
    <mergeCell ref="A48:C48"/>
    <mergeCell ref="AA19:AI19"/>
    <mergeCell ref="B20:L20"/>
    <mergeCell ref="N20:Y20"/>
    <mergeCell ref="BE20:BL20"/>
    <mergeCell ref="BD22:BL22"/>
    <mergeCell ref="AU13:BB13"/>
    <mergeCell ref="AS22:BC22"/>
    <mergeCell ref="B14:L14"/>
    <mergeCell ref="U22:AD22"/>
    <mergeCell ref="B19:L19"/>
    <mergeCell ref="T23:W23"/>
    <mergeCell ref="N19:Y19"/>
    <mergeCell ref="N16:AS16"/>
    <mergeCell ref="AO134:BG134"/>
    <mergeCell ref="AC63:AJ63"/>
    <mergeCell ref="AC64:AJ64"/>
    <mergeCell ref="AC65:AJ65"/>
    <mergeCell ref="AC66:AJ66"/>
    <mergeCell ref="BE108:BL108"/>
    <mergeCell ref="BE109:BL109"/>
    <mergeCell ref="BE110:BL110"/>
    <mergeCell ref="BE111:BL111"/>
    <mergeCell ref="A84:F84"/>
    <mergeCell ref="Z84:AD84"/>
    <mergeCell ref="W141:AM141"/>
    <mergeCell ref="A87:F87"/>
    <mergeCell ref="A92:F92"/>
    <mergeCell ref="G92:Y92"/>
    <mergeCell ref="A86:F86"/>
    <mergeCell ref="A137:V137"/>
    <mergeCell ref="A143:H143"/>
    <mergeCell ref="A142:H142"/>
    <mergeCell ref="A140:V140"/>
    <mergeCell ref="W140:AM140"/>
    <mergeCell ref="AO141:BG141"/>
    <mergeCell ref="AO135:BG135"/>
    <mergeCell ref="A136:F136"/>
    <mergeCell ref="AS47:AZ47"/>
    <mergeCell ref="AK47:AR47"/>
    <mergeCell ref="AW113:BD113"/>
    <mergeCell ref="AW87:BD87"/>
    <mergeCell ref="AK48:AR48"/>
    <mergeCell ref="AW97:BD97"/>
    <mergeCell ref="AW84:BD84"/>
    <mergeCell ref="AE93:AN93"/>
    <mergeCell ref="AW100:BD100"/>
    <mergeCell ref="AO100:AV100"/>
    <mergeCell ref="BE105:BL105"/>
    <mergeCell ref="AO140:BG140"/>
    <mergeCell ref="AS48:AZ48"/>
    <mergeCell ref="BE106:BL106"/>
    <mergeCell ref="BE107:BL107"/>
    <mergeCell ref="G93:Y93"/>
    <mergeCell ref="G87:Y87"/>
    <mergeCell ref="AJ78:AQ78"/>
    <mergeCell ref="G96:Y96"/>
    <mergeCell ref="AO97:AV97"/>
    <mergeCell ref="AO112:AV112"/>
    <mergeCell ref="Z112:AD112"/>
    <mergeCell ref="BE104:BL104"/>
    <mergeCell ref="A82:BL82"/>
    <mergeCell ref="Z88:AD88"/>
    <mergeCell ref="Z89:AD89"/>
    <mergeCell ref="A93:F93"/>
    <mergeCell ref="G100:Y100"/>
    <mergeCell ref="A100:F100"/>
    <mergeCell ref="A96:F96"/>
    <mergeCell ref="AW110:BD110"/>
    <mergeCell ref="AW111:BD111"/>
    <mergeCell ref="AW92:BD92"/>
    <mergeCell ref="AW96:BD96"/>
    <mergeCell ref="AW104:BD104"/>
    <mergeCell ref="A113:F113"/>
    <mergeCell ref="G113:Y113"/>
    <mergeCell ref="Z113:AD113"/>
    <mergeCell ref="AE113:AN113"/>
    <mergeCell ref="AO113:AV113"/>
    <mergeCell ref="A88:F88"/>
    <mergeCell ref="AE100:AN100"/>
    <mergeCell ref="Z97:AD97"/>
    <mergeCell ref="A72:C72"/>
    <mergeCell ref="AW107:BD107"/>
    <mergeCell ref="AW89:BD89"/>
    <mergeCell ref="D80:AA80"/>
    <mergeCell ref="D79:AA79"/>
    <mergeCell ref="A80:C80"/>
    <mergeCell ref="AE89:AN89"/>
    <mergeCell ref="AC62:AJ62"/>
    <mergeCell ref="A78:C78"/>
    <mergeCell ref="AR80:AY80"/>
    <mergeCell ref="AB80:AI80"/>
    <mergeCell ref="D78:AA78"/>
    <mergeCell ref="A79:C79"/>
    <mergeCell ref="AB76:AI77"/>
    <mergeCell ref="A63:C63"/>
    <mergeCell ref="AK65:AR65"/>
    <mergeCell ref="AS68:AZ68"/>
    <mergeCell ref="D62:AB62"/>
    <mergeCell ref="D63:AB63"/>
    <mergeCell ref="D64:AB64"/>
    <mergeCell ref="D65:AB65"/>
    <mergeCell ref="D66:AB66"/>
    <mergeCell ref="AS62:AZ62"/>
    <mergeCell ref="AS63:AZ63"/>
    <mergeCell ref="AS64:AZ64"/>
    <mergeCell ref="AS65:AZ65"/>
    <mergeCell ref="AK66:AR66"/>
    <mergeCell ref="AE110:AN110"/>
    <mergeCell ref="AO104:AV104"/>
    <mergeCell ref="AO105:AV105"/>
    <mergeCell ref="AO106:AV106"/>
    <mergeCell ref="AO107:AV107"/>
    <mergeCell ref="AJ80:AQ80"/>
    <mergeCell ref="AE91:AN91"/>
    <mergeCell ref="AE96:AN96"/>
    <mergeCell ref="A90:F90"/>
    <mergeCell ref="G91:Y91"/>
    <mergeCell ref="AO92:AV92"/>
    <mergeCell ref="A91:F91"/>
    <mergeCell ref="Z90:AD90"/>
    <mergeCell ref="AE90:AN90"/>
    <mergeCell ref="AE106:AN106"/>
    <mergeCell ref="AE107:AN107"/>
    <mergeCell ref="AO109:AV109"/>
    <mergeCell ref="AO88:AV88"/>
    <mergeCell ref="AO108:AV108"/>
    <mergeCell ref="G90:Y90"/>
    <mergeCell ref="G89:Y89"/>
    <mergeCell ref="G97:Y97"/>
    <mergeCell ref="A65:C65"/>
    <mergeCell ref="A66:C66"/>
    <mergeCell ref="D69:AB69"/>
    <mergeCell ref="AB79:AI79"/>
    <mergeCell ref="AC72:AJ72"/>
    <mergeCell ref="D76:AA77"/>
    <mergeCell ref="D71:AB71"/>
    <mergeCell ref="AJ79:AQ79"/>
    <mergeCell ref="BE86:BL86"/>
    <mergeCell ref="G86:BD86"/>
    <mergeCell ref="AW88:BD88"/>
    <mergeCell ref="G84:Y84"/>
    <mergeCell ref="AO85:AV85"/>
    <mergeCell ref="AE84:AN84"/>
    <mergeCell ref="Z85:AD85"/>
    <mergeCell ref="BE88:BL88"/>
    <mergeCell ref="AE85:AN85"/>
    <mergeCell ref="AO84:AV84"/>
    <mergeCell ref="A50:C50"/>
    <mergeCell ref="AC70:AJ70"/>
    <mergeCell ref="AC68:AJ68"/>
    <mergeCell ref="AC69:AJ69"/>
    <mergeCell ref="A69:C69"/>
    <mergeCell ref="A67:C67"/>
    <mergeCell ref="A68:C68"/>
    <mergeCell ref="D70:AB70"/>
    <mergeCell ref="A61:C61"/>
    <mergeCell ref="A55:C55"/>
    <mergeCell ref="AS49:AZ49"/>
    <mergeCell ref="D49:AB49"/>
    <mergeCell ref="AC50:AJ50"/>
    <mergeCell ref="D68:AB68"/>
    <mergeCell ref="A49:C49"/>
    <mergeCell ref="A70:C70"/>
    <mergeCell ref="D67:AB67"/>
    <mergeCell ref="A51:C51"/>
    <mergeCell ref="D58:AB58"/>
    <mergeCell ref="D50:AB50"/>
    <mergeCell ref="AS50:AZ50"/>
    <mergeCell ref="AK50:AR50"/>
    <mergeCell ref="AC52:AJ52"/>
    <mergeCell ref="AC53:AJ53"/>
    <mergeCell ref="AR76:AY77"/>
    <mergeCell ref="A47:C47"/>
    <mergeCell ref="AK61:AR61"/>
    <mergeCell ref="A59:C59"/>
    <mergeCell ref="A60:C60"/>
    <mergeCell ref="AK49:AR49"/>
    <mergeCell ref="AC61:AJ61"/>
    <mergeCell ref="D57:AB57"/>
    <mergeCell ref="A120:F120"/>
    <mergeCell ref="A122:F122"/>
    <mergeCell ref="AS67:AZ67"/>
    <mergeCell ref="AK67:AR67"/>
    <mergeCell ref="G119:Y119"/>
    <mergeCell ref="Z119:AD119"/>
    <mergeCell ref="G122:Y122"/>
    <mergeCell ref="AO110:AV110"/>
    <mergeCell ref="D51:AB51"/>
    <mergeCell ref="AC67:AJ67"/>
    <mergeCell ref="AK68:AR68"/>
    <mergeCell ref="AS70:AZ70"/>
    <mergeCell ref="AK70:AR70"/>
    <mergeCell ref="AK69:AR69"/>
    <mergeCell ref="AS69:AZ69"/>
    <mergeCell ref="AK54:AR54"/>
    <mergeCell ref="AS59:AZ59"/>
    <mergeCell ref="AS60:AZ60"/>
    <mergeCell ref="BE116:BL116"/>
    <mergeCell ref="BE117:BL117"/>
    <mergeCell ref="G117:Y117"/>
    <mergeCell ref="BE118:BL118"/>
    <mergeCell ref="BE119:BL119"/>
    <mergeCell ref="AE119:AN119"/>
    <mergeCell ref="AO119:AV119"/>
    <mergeCell ref="AW119:BD119"/>
    <mergeCell ref="AW116:BD116"/>
    <mergeCell ref="AW121:BD121"/>
    <mergeCell ref="G116:Y116"/>
    <mergeCell ref="AE116:AN116"/>
    <mergeCell ref="A118:F118"/>
    <mergeCell ref="Z117:AD117"/>
    <mergeCell ref="G120:Y120"/>
    <mergeCell ref="AW120:BD120"/>
    <mergeCell ref="Z121:AD121"/>
    <mergeCell ref="AE121:AN121"/>
    <mergeCell ref="BE121:BL121"/>
    <mergeCell ref="BE124:BL124"/>
    <mergeCell ref="Z124:AD124"/>
    <mergeCell ref="AE124:AN124"/>
    <mergeCell ref="AO124:AV124"/>
    <mergeCell ref="AW124:BD124"/>
    <mergeCell ref="Z123:AD123"/>
    <mergeCell ref="AO122:AV122"/>
    <mergeCell ref="BE122:BL122"/>
    <mergeCell ref="AW122:BD122"/>
    <mergeCell ref="G130:Y130"/>
    <mergeCell ref="A130:F130"/>
    <mergeCell ref="AO131:AV131"/>
    <mergeCell ref="A119:F119"/>
    <mergeCell ref="A117:F117"/>
    <mergeCell ref="AO116:AV116"/>
    <mergeCell ref="A116:F116"/>
    <mergeCell ref="A121:F121"/>
    <mergeCell ref="G121:Y121"/>
    <mergeCell ref="Z120:AD120"/>
    <mergeCell ref="A124:F124"/>
    <mergeCell ref="G124:Y124"/>
    <mergeCell ref="AE128:AN128"/>
    <mergeCell ref="A126:F126"/>
    <mergeCell ref="G125:Y125"/>
    <mergeCell ref="BE131:BL131"/>
    <mergeCell ref="A127:F127"/>
    <mergeCell ref="G127:Y127"/>
    <mergeCell ref="Z127:AD127"/>
    <mergeCell ref="AE127:AN127"/>
    <mergeCell ref="A123:F123"/>
    <mergeCell ref="G123:Y123"/>
    <mergeCell ref="A125:F125"/>
    <mergeCell ref="AE125:AN125"/>
    <mergeCell ref="AW128:BD128"/>
    <mergeCell ref="A131:F131"/>
    <mergeCell ref="G131:Y131"/>
    <mergeCell ref="Z131:AD131"/>
    <mergeCell ref="AE131:AN131"/>
    <mergeCell ref="G129:Y129"/>
    <mergeCell ref="BE123:BL123"/>
    <mergeCell ref="AO125:AV125"/>
    <mergeCell ref="AW127:BD127"/>
    <mergeCell ref="AW131:BD131"/>
    <mergeCell ref="G128:Y128"/>
    <mergeCell ref="G126:Y126"/>
    <mergeCell ref="Z129:AD129"/>
    <mergeCell ref="AE126:AN126"/>
    <mergeCell ref="AO127:AV127"/>
    <mergeCell ref="Z130:AD130"/>
    <mergeCell ref="AW125:BD125"/>
    <mergeCell ref="AO123:AV123"/>
    <mergeCell ref="AE123:AN123"/>
    <mergeCell ref="AO117:AV117"/>
    <mergeCell ref="AW117:BD117"/>
    <mergeCell ref="BE127:BL127"/>
    <mergeCell ref="BE125:BL125"/>
    <mergeCell ref="AO126:AV126"/>
    <mergeCell ref="AW126:BD126"/>
    <mergeCell ref="BE126:BL126"/>
    <mergeCell ref="AO111:AV111"/>
    <mergeCell ref="AE117:AN117"/>
    <mergeCell ref="AO121:AV121"/>
    <mergeCell ref="AW112:BD112"/>
    <mergeCell ref="G118:BD118"/>
    <mergeCell ref="Z116:AD116"/>
    <mergeCell ref="AE111:AN111"/>
    <mergeCell ref="AE112:AN112"/>
    <mergeCell ref="G111:Y111"/>
    <mergeCell ref="G112:Y112"/>
    <mergeCell ref="BE130:BL130"/>
    <mergeCell ref="AO128:AV128"/>
    <mergeCell ref="AO129:AV129"/>
    <mergeCell ref="AE130:AN130"/>
    <mergeCell ref="AO130:AV130"/>
    <mergeCell ref="BE128:BL128"/>
    <mergeCell ref="BE129:BL129"/>
    <mergeCell ref="AW129:BD129"/>
    <mergeCell ref="AW130:BD130"/>
    <mergeCell ref="AE129:AN129"/>
    <mergeCell ref="AS54:AZ54"/>
    <mergeCell ref="Z125:AD125"/>
    <mergeCell ref="A128:F128"/>
    <mergeCell ref="A129:F129"/>
    <mergeCell ref="G99:Y99"/>
    <mergeCell ref="AW99:BD99"/>
    <mergeCell ref="AW123:BD123"/>
    <mergeCell ref="Z126:AD126"/>
    <mergeCell ref="Z128:AD128"/>
    <mergeCell ref="A112:F112"/>
    <mergeCell ref="AC51:AJ51"/>
    <mergeCell ref="AK51:AR51"/>
    <mergeCell ref="AK52:AR52"/>
    <mergeCell ref="AK53:AR53"/>
    <mergeCell ref="AS51:AZ51"/>
    <mergeCell ref="AS52:AZ52"/>
    <mergeCell ref="AS53:AZ53"/>
    <mergeCell ref="Z108:AD108"/>
    <mergeCell ref="Z109:AD109"/>
    <mergeCell ref="A52:C52"/>
    <mergeCell ref="A53:C53"/>
    <mergeCell ref="A54:C54"/>
    <mergeCell ref="AC54:AJ54"/>
    <mergeCell ref="D52:AB52"/>
    <mergeCell ref="D53:AB53"/>
    <mergeCell ref="D54:AB54"/>
    <mergeCell ref="A56:C56"/>
    <mergeCell ref="A104:F104"/>
    <mergeCell ref="A105:F105"/>
    <mergeCell ref="G105:Y105"/>
    <mergeCell ref="Z110:AD110"/>
    <mergeCell ref="Z111:AD111"/>
    <mergeCell ref="A99:F99"/>
    <mergeCell ref="Z99:AD99"/>
    <mergeCell ref="A101:F101"/>
    <mergeCell ref="G101:Y101"/>
    <mergeCell ref="A109:F109"/>
    <mergeCell ref="AE109:AN109"/>
    <mergeCell ref="BE90:BL90"/>
    <mergeCell ref="AW91:BD91"/>
    <mergeCell ref="BE91:BL91"/>
    <mergeCell ref="AO93:AV93"/>
    <mergeCell ref="BE99:BL99"/>
    <mergeCell ref="BE92:BL92"/>
    <mergeCell ref="BE95:BL95"/>
    <mergeCell ref="BE93:BL93"/>
    <mergeCell ref="AE104:AN104"/>
    <mergeCell ref="AO90:AV90"/>
    <mergeCell ref="Z91:AD91"/>
    <mergeCell ref="AO91:AV91"/>
    <mergeCell ref="Z107:AD107"/>
    <mergeCell ref="AW105:BD105"/>
    <mergeCell ref="AW106:BD106"/>
    <mergeCell ref="Z105:AD105"/>
    <mergeCell ref="Z106:AD106"/>
    <mergeCell ref="AE105:AN105"/>
    <mergeCell ref="AE101:AN101"/>
    <mergeCell ref="AW95:BD95"/>
    <mergeCell ref="AE95:AN95"/>
    <mergeCell ref="AO95:AV95"/>
    <mergeCell ref="AO96:AV96"/>
    <mergeCell ref="Z104:AD104"/>
    <mergeCell ref="Z93:AD93"/>
    <mergeCell ref="AW93:BD93"/>
    <mergeCell ref="Z95:AD95"/>
    <mergeCell ref="Z100:AD100"/>
    <mergeCell ref="AS61:AZ61"/>
    <mergeCell ref="AK59:AR59"/>
    <mergeCell ref="A102:F102"/>
    <mergeCell ref="Z102:AD102"/>
    <mergeCell ref="AE102:AN102"/>
    <mergeCell ref="AO102:AV102"/>
    <mergeCell ref="AW102:BD102"/>
    <mergeCell ref="Z87:AD87"/>
    <mergeCell ref="AE88:AN88"/>
    <mergeCell ref="AE92:AN92"/>
    <mergeCell ref="A107:F107"/>
    <mergeCell ref="A108:F108"/>
    <mergeCell ref="A110:F110"/>
    <mergeCell ref="A111:F111"/>
    <mergeCell ref="G110:Y110"/>
    <mergeCell ref="BE97:BL97"/>
    <mergeCell ref="BE102:BL102"/>
    <mergeCell ref="G102:Y102"/>
    <mergeCell ref="G106:Y106"/>
    <mergeCell ref="AE108:AN108"/>
    <mergeCell ref="D59:AB59"/>
    <mergeCell ref="D60:AB60"/>
    <mergeCell ref="D61:AB61"/>
    <mergeCell ref="AC59:AJ59"/>
    <mergeCell ref="AC60:AJ60"/>
    <mergeCell ref="A106:F106"/>
    <mergeCell ref="AE87:AN87"/>
    <mergeCell ref="A95:F95"/>
    <mergeCell ref="G95:Y95"/>
    <mergeCell ref="G104:Y104"/>
    <mergeCell ref="A57:C57"/>
    <mergeCell ref="AC57:AJ57"/>
    <mergeCell ref="AS57:AZ57"/>
    <mergeCell ref="AK57:AR57"/>
    <mergeCell ref="A58:C58"/>
    <mergeCell ref="AC58:AJ58"/>
    <mergeCell ref="AK58:AR58"/>
    <mergeCell ref="AS58:AZ58"/>
    <mergeCell ref="AR79:AY79"/>
    <mergeCell ref="AK60:AR60"/>
    <mergeCell ref="G107:Y107"/>
    <mergeCell ref="G108:Y108"/>
    <mergeCell ref="G109:Y109"/>
    <mergeCell ref="BE103:BL103"/>
    <mergeCell ref="Z94:AD94"/>
    <mergeCell ref="AE94:AN94"/>
    <mergeCell ref="AO94:AV94"/>
    <mergeCell ref="AW94:BD94"/>
    <mergeCell ref="A103:F103"/>
    <mergeCell ref="G103:Y103"/>
    <mergeCell ref="Z103:AD103"/>
    <mergeCell ref="AE103:AN103"/>
    <mergeCell ref="AO103:AV103"/>
    <mergeCell ref="AW103:BD103"/>
    <mergeCell ref="AS66:AZ66"/>
    <mergeCell ref="A71:C71"/>
    <mergeCell ref="AC71:AJ71"/>
    <mergeCell ref="AK71:AR71"/>
    <mergeCell ref="AS71:AZ71"/>
    <mergeCell ref="AB78:AI78"/>
    <mergeCell ref="AR75:AY75"/>
    <mergeCell ref="BE94:BL94"/>
    <mergeCell ref="A98:F98"/>
    <mergeCell ref="G98:Y98"/>
    <mergeCell ref="Z98:AD98"/>
    <mergeCell ref="AE98:AN98"/>
    <mergeCell ref="AO98:AV98"/>
    <mergeCell ref="AW98:BD98"/>
    <mergeCell ref="BE98:BL98"/>
    <mergeCell ref="A94:F94"/>
    <mergeCell ref="G94:Y94"/>
  </mergeCells>
  <phoneticPr fontId="0" type="noConversion"/>
  <conditionalFormatting sqref="H87:L88 G84:G88 G117:G120 G122 H119:L120 G120:L120">
    <cfRule type="cellIs" dxfId="37" priority="114" stopIfTrue="1" operator="equal">
      <formula>$G83</formula>
    </cfRule>
  </conditionalFormatting>
  <conditionalFormatting sqref="G100:L100 G90:G133 D72:I72 G83">
    <cfRule type="cellIs" dxfId="36" priority="115" stopIfTrue="1" operator="equal">
      <formula>#REF!</formula>
    </cfRule>
  </conditionalFormatting>
  <conditionalFormatting sqref="A83:F133">
    <cfRule type="cellIs" dxfId="35" priority="116" stopIfTrue="1" operator="equal">
      <formula>0</formula>
    </cfRule>
  </conditionalFormatting>
  <conditionalFormatting sqref="G128:G129 G126">
    <cfRule type="cellIs" dxfId="34" priority="122" stopIfTrue="1" operator="equal">
      <formula>$G121</formula>
    </cfRule>
  </conditionalFormatting>
  <conditionalFormatting sqref="G88:G89 G129:G130 G121:L121">
    <cfRule type="cellIs" dxfId="33" priority="124" stopIfTrue="1" operator="equal">
      <formula>$G86</formula>
    </cfRule>
  </conditionalFormatting>
  <conditionalFormatting sqref="G95">
    <cfRule type="cellIs" dxfId="32" priority="129" stopIfTrue="1" operator="equal">
      <formula>$G88</formula>
    </cfRule>
  </conditionalFormatting>
  <conditionalFormatting sqref="H92:L92 G92:G94">
    <cfRule type="cellIs" dxfId="31" priority="166" stopIfTrue="1" operator="equal">
      <formula>$G84</formula>
    </cfRule>
  </conditionalFormatting>
  <conditionalFormatting sqref="G96:G99">
    <cfRule type="cellIs" dxfId="30" priority="177" stopIfTrue="1" operator="equal">
      <formula>$G86</formula>
    </cfRule>
  </conditionalFormatting>
  <conditionalFormatting sqref="G129 G123:G125">
    <cfRule type="cellIs" dxfId="29" priority="237" stopIfTrue="1" operator="equal">
      <formula>$G117</formula>
    </cfRule>
  </conditionalFormatting>
  <conditionalFormatting sqref="D48">
    <cfRule type="cellIs" dxfId="28" priority="248" stopIfTrue="1" operator="equal">
      <formula>#REF!</formula>
    </cfRule>
  </conditionalFormatting>
  <conditionalFormatting sqref="G129:G130">
    <cfRule type="cellIs" dxfId="27" priority="273" stopIfTrue="1" operator="equal">
      <formula>$G116</formula>
    </cfRule>
  </conditionalFormatting>
  <conditionalFormatting sqref="G125:G126 D69:D71">
    <cfRule type="cellIs" dxfId="26" priority="288" stopIfTrue="1" operator="equal">
      <formula>#REF!</formula>
    </cfRule>
  </conditionalFormatting>
  <conditionalFormatting sqref="D67:D68">
    <cfRule type="cellIs" dxfId="25" priority="336" stopIfTrue="1" operator="equal">
      <formula>#REF!</formula>
    </cfRule>
  </conditionalFormatting>
  <conditionalFormatting sqref="G125">
    <cfRule type="cellIs" dxfId="24" priority="348" stopIfTrue="1" operator="equal">
      <formula>#REF!</formula>
    </cfRule>
  </conditionalFormatting>
  <conditionalFormatting sqref="D47 G96">
    <cfRule type="cellIs" dxfId="23" priority="360" stopIfTrue="1" operator="equal">
      <formula>#REF!</formula>
    </cfRule>
  </conditionalFormatting>
  <conditionalFormatting sqref="D49">
    <cfRule type="cellIs" dxfId="22" priority="54" stopIfTrue="1" operator="equal">
      <formula>$D48</formula>
    </cfRule>
  </conditionalFormatting>
  <conditionalFormatting sqref="D49">
    <cfRule type="cellIs" dxfId="21" priority="377" stopIfTrue="1" operator="equal">
      <formula>#REF!</formula>
    </cfRule>
  </conditionalFormatting>
  <conditionalFormatting sqref="G128 G116 G100">
    <cfRule type="cellIs" dxfId="20" priority="421" stopIfTrue="1" operator="equal">
      <formula>#REF!</formula>
    </cfRule>
  </conditionalFormatting>
  <conditionalFormatting sqref="G127 G123:G124">
    <cfRule type="cellIs" dxfId="19" priority="467" stopIfTrue="1" operator="equal">
      <formula>#REF!</formula>
    </cfRule>
  </conditionalFormatting>
  <conditionalFormatting sqref="G125 G97:G98">
    <cfRule type="cellIs" dxfId="18" priority="483" stopIfTrue="1" operator="equal">
      <formula>#REF!</formula>
    </cfRule>
  </conditionalFormatting>
  <conditionalFormatting sqref="G130">
    <cfRule type="cellIs" dxfId="17" priority="502" stopIfTrue="1" operator="equal">
      <formula>#REF!</formula>
    </cfRule>
  </conditionalFormatting>
  <conditionalFormatting sqref="G130">
    <cfRule type="cellIs" dxfId="16" priority="522" stopIfTrue="1" operator="equal">
      <formula>#REF!</formula>
    </cfRule>
  </conditionalFormatting>
  <conditionalFormatting sqref="G101:G112">
    <cfRule type="cellIs" dxfId="15" priority="532" stopIfTrue="1" operator="equal">
      <formula>#REF!</formula>
    </cfRule>
  </conditionalFormatting>
  <conditionalFormatting sqref="H96:L96">
    <cfRule type="cellIs" dxfId="14" priority="551" stopIfTrue="1" operator="equal">
      <formula>$G86</formula>
    </cfRule>
  </conditionalFormatting>
  <conditionalFormatting sqref="G97:G98">
    <cfRule type="cellIs" dxfId="13" priority="601" stopIfTrue="1" operator="equal">
      <formula>#REF!</formula>
    </cfRule>
  </conditionalFormatting>
  <conditionalFormatting sqref="G100">
    <cfRule type="cellIs" dxfId="12" priority="603" stopIfTrue="1" operator="equal">
      <formula>$G92</formula>
    </cfRule>
  </conditionalFormatting>
  <conditionalFormatting sqref="G92:G94">
    <cfRule type="cellIs" dxfId="11" priority="606" stopIfTrue="1" operator="equal">
      <formula>$G89</formula>
    </cfRule>
  </conditionalFormatting>
  <conditionalFormatting sqref="G96:G98">
    <cfRule type="cellIs" dxfId="10" priority="607" stopIfTrue="1" operator="equal">
      <formula>$G89</formula>
    </cfRule>
  </conditionalFormatting>
  <conditionalFormatting sqref="G121:G122">
    <cfRule type="cellIs" dxfId="9" priority="19" stopIfTrue="1" operator="equal">
      <formula>$G118</formula>
    </cfRule>
  </conditionalFormatting>
  <conditionalFormatting sqref="G128">
    <cfRule type="cellIs" dxfId="8" priority="8" stopIfTrue="1" operator="equal">
      <formula>#REF!</formula>
    </cfRule>
  </conditionalFormatting>
  <conditionalFormatting sqref="D71">
    <cfRule type="cellIs" dxfId="7" priority="7" stopIfTrue="1" operator="equal">
      <formula>#REF!</formula>
    </cfRule>
  </conditionalFormatting>
  <conditionalFormatting sqref="G127">
    <cfRule type="cellIs" dxfId="6" priority="644" stopIfTrue="1" operator="equal">
      <formula>$G119</formula>
    </cfRule>
  </conditionalFormatting>
  <conditionalFormatting sqref="G97:G98">
    <cfRule type="cellIs" dxfId="5" priority="653" stopIfTrue="1" operator="equal">
      <formula>$G88</formula>
    </cfRule>
  </conditionalFormatting>
  <conditionalFormatting sqref="G101">
    <cfRule type="cellIs" dxfId="4" priority="6" stopIfTrue="1" operator="equal">
      <formula>$G97</formula>
    </cfRule>
  </conditionalFormatting>
  <conditionalFormatting sqref="G128">
    <cfRule type="cellIs" dxfId="3" priority="661" stopIfTrue="1" operator="equal">
      <formula>$G121</formula>
    </cfRule>
  </conditionalFormatting>
  <conditionalFormatting sqref="G122">
    <cfRule type="cellIs" dxfId="2" priority="4" stopIfTrue="1" operator="equal">
      <formula>$G121</formula>
    </cfRule>
  </conditionalFormatting>
  <conditionalFormatting sqref="G120">
    <cfRule type="cellIs" dxfId="1" priority="1" stopIfTrue="1" operator="equal">
      <formula>$G118</formula>
    </cfRule>
  </conditionalFormatting>
  <conditionalFormatting sqref="G95">
    <cfRule type="cellIs" dxfId="0" priority="663" stopIfTrue="1" operator="equal">
      <formula>$G89</formula>
    </cfRule>
  </conditionalFormatting>
  <pageMargins left="0.19685039370078741" right="0.19685039370078741" top="0.19685039370078741" bottom="0.19685039370078741" header="0" footer="0"/>
  <pageSetup paperSize="9" scale="78" fitToHeight="500" orientation="landscape" r:id="rId1"/>
  <headerFooter alignWithMargins="0"/>
  <rowBreaks count="4" manualBreakCount="4">
    <brk id="39" max="64" man="1"/>
    <brk id="60" max="64" man="1"/>
    <brk id="81" min="1" max="64" man="1"/>
    <brk id="103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1417670</vt:lpstr>
      <vt:lpstr>'1417670'!Область_друку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2023-01-16T14:28:53Z</cp:lastPrinted>
  <dcterms:created xsi:type="dcterms:W3CDTF">2016-08-15T09:54:21Z</dcterms:created>
  <dcterms:modified xsi:type="dcterms:W3CDTF">2023-01-24T14:28:33Z</dcterms:modified>
</cp:coreProperties>
</file>