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Квітень\0204\Паспорти освіта\"/>
    </mc:Choice>
  </mc:AlternateContent>
  <bookViews>
    <workbookView xWindow="435" yWindow="30" windowWidth="25245" windowHeight="7560"/>
  </bookViews>
  <sheets>
    <sheet name="0611021" sheetId="1" r:id="rId1"/>
  </sheets>
  <definedNames>
    <definedName name="_xlnm.Print_Area" localSheetId="0">'0611021'!$A$1:$L$114</definedName>
  </definedNames>
  <calcPr calcId="152511"/>
</workbook>
</file>

<file path=xl/calcChain.xml><?xml version="1.0" encoding="utf-8"?>
<calcChain xmlns="http://schemas.openxmlformats.org/spreadsheetml/2006/main">
  <c r="P107" i="1" l="1"/>
  <c r="P108" i="1" s="1"/>
  <c r="J106" i="1"/>
  <c r="J105" i="1"/>
  <c r="J104" i="1"/>
  <c r="J103" i="1"/>
  <c r="J102" i="1"/>
  <c r="F100" i="1"/>
  <c r="J100" i="1" s="1"/>
  <c r="J99" i="1"/>
  <c r="J98" i="1"/>
  <c r="J97" i="1"/>
  <c r="F95" i="1"/>
  <c r="J95" i="1" s="1"/>
  <c r="F94" i="1"/>
  <c r="J94" i="1" s="1"/>
  <c r="F91" i="1"/>
  <c r="J91" i="1" s="1"/>
  <c r="J90" i="1"/>
  <c r="J89" i="1"/>
  <c r="J88" i="1"/>
  <c r="J87" i="1"/>
  <c r="J86" i="1"/>
  <c r="J85" i="1"/>
  <c r="J84" i="1"/>
  <c r="J83" i="1"/>
  <c r="J81" i="1"/>
  <c r="J80" i="1"/>
  <c r="J79" i="1"/>
  <c r="H78" i="1"/>
  <c r="J78" i="1" s="1"/>
  <c r="J77" i="1"/>
  <c r="J76" i="1"/>
  <c r="J75" i="1"/>
  <c r="H68" i="1"/>
  <c r="F67" i="1"/>
  <c r="H93" i="1" s="1"/>
  <c r="D67" i="1"/>
  <c r="F93" i="1" s="1"/>
  <c r="J93" i="1" s="1"/>
  <c r="F60" i="1"/>
  <c r="H60" i="1" s="1"/>
  <c r="F59" i="1"/>
  <c r="H59" i="1" s="1"/>
  <c r="F58" i="1"/>
  <c r="H58" i="1" s="1"/>
  <c r="H57" i="1"/>
  <c r="H56" i="1"/>
  <c r="D55" i="1"/>
  <c r="D61" i="1" s="1"/>
  <c r="F61" i="1" l="1"/>
  <c r="H67" i="1"/>
  <c r="H69" i="1" s="1"/>
  <c r="H96" i="1"/>
  <c r="J96" i="1" s="1"/>
  <c r="H55" i="1"/>
  <c r="H61" i="1" s="1"/>
  <c r="D69" i="1"/>
  <c r="F69" i="1"/>
</calcChain>
</file>

<file path=xl/sharedStrings.xml><?xml version="1.0" encoding="utf-8"?>
<sst xmlns="http://schemas.openxmlformats.org/spreadsheetml/2006/main" count="189" uniqueCount="131">
  <si>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</si>
  <si>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</si>
  <si>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</si>
  <si>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</si>
  <si>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</si>
  <si>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</si>
  <si>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</si>
  <si>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</si>
  <si>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</si>
  <si>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</si>
  <si>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</si>
  <si>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</si>
  <si>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</si>
  <si>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- 644 169 918,96 гривень, у тому числі загального фонду — 547 636 307,62 гривень та спеціального фонду — 96 553 611,34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</si>
  <si>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</si>
  <si>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</si>
  <si>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</si>
  <si>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</si>
  <si>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</si>
  <si>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</si>
  <si>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</si>
  <si>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</si>
  <si>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</si>
  <si>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 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</si>
  <si>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</si>
  <si>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</si>
  <si>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</si>
  <si>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</si>
  <si>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</si>
  <si>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</si>
  <si>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</si>
  <si>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</si>
  <si>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</si>
  <si>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</si>
  <si>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</si>
  <si>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</si>
  <si>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</si>
  <si>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</si>
  <si>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</si>
  <si>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</si>
  <si>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</si>
  <si>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</si>
  <si>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року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</si>
  <si>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</si>
  <si>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</si>
  <si>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</si>
  <si>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</si>
  <si>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</si>
  <si>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</si>
  <si>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</si>
  <si>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</si>
  <si>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</si>
  <si>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</si>
  <si>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</si>
  <si>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</si>
  <si>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</si>
  <si>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</si>
  <si>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</si>
  <si>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</si>
  <si>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</si>
  <si>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</si>
  <si>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</si>
  <si>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Організація роботи пунктів обігріву в закладах загальної середньої освіти</t>
  </si>
  <si>
    <t xml:space="preserve">Проведення капітальних ремонтів </t>
  </si>
  <si>
    <t>Реконструкція та реставрація, будівництво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</si>
  <si>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</si>
  <si>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</si>
  <si>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</si>
  <si>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</si>
  <si>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</si>
  <si>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</si>
  <si>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</si>
  <si>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</si>
  <si>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</si>
  <si>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</si>
  <si>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</si>
  <si>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</si>
  <si>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</si>
  <si>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</si>
  <si>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</si>
  <si>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</si>
  <si>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</si>
  <si>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</si>
  <si>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</si>
  <si>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</si>
  <si>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загальної середньої освіти</t>
  </si>
  <si>
    <t>грн</t>
  </si>
  <si>
    <t>Розрахунок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</si>
  <si>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</si>
  <si>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</si>
  <si>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</si>
  <si>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</si>
  <si>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</si>
  <si>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Вартість харчування учня 1- 4 класів</t>
  </si>
  <si>
    <t>Кількість закладів, в яких буде проведений капітальний ремонт в тому числі виготовлення ПКД</t>
  </si>
  <si>
    <t>Рішення сесії від 21.12.2023 року № 15, рішення сесії від 13.03.2024 року № 13</t>
  </si>
  <si>
    <t>Кількість закладів, в яких буде проведена реконструкція</t>
  </si>
  <si>
    <t>Рішення сесії від 13.03.2024 року № 13</t>
  </si>
  <si>
    <t xml:space="preserve">Кількість закладів, в яких будуть проведені поточні ремонти </t>
  </si>
  <si>
    <t>Кількість закладів, в яких буде облаштовано споруди цивільного захисту (укриття, бомбосховища тощо)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</si>
  <si>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</si>
  <si>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</si>
  <si>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загальної середньої освіти</t>
  </si>
  <si>
    <t>л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</si>
  <si>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</si>
  <si>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</si>
  <si>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</si>
  <si>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</si>
  <si>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</si>
  <si>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реконструкції одного навчального закладу загальної середньої освіти</t>
  </si>
  <si>
    <t>Середні витрати на один заклад загальної середньої освіти на облаштування споруд цивільного захисту (укриття, бомбосховища тощо)</t>
  </si>
  <si>
    <t xml:space="preserve">Середні витрати на один заклад загальної середньої освіти на виконання поточних ремонтів </t>
  </si>
  <si>
    <t>Середні витрати на один пункт обігріву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</si>
  <si>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</si>
  <si>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</si>
  <si>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</si>
  <si>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</si>
  <si>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</si>
  <si>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</si>
  <si>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</si>
  <si>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</si>
  <si>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</si>
  <si>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</si>
  <si>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</si>
  <si>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</si>
  <si>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</si>
  <si>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</si>
  <si>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</si>
  <si>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</si>
  <si>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</si>
  <si>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27 березня 2024 року № 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</si>
</sst>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30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0" borderId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2" fillId="0" borderId="0"/>
    <xf numFmtId="0" fontId="2" fillId="0" borderId="0"/>
    <xf numFmtId="0" fontId="26" fillId="0" borderId="0"/>
    <xf numFmtId="0" fontId="22" fillId="0" borderId="0"/>
    <xf numFmtId="0" fontId="27" fillId="0" borderId="0"/>
    <xf numFmtId="0" fontId="28" fillId="0" borderId="0"/>
    <xf numFmtId="0" fontId="1" fillId="0" borderId="0"/>
    <xf numFmtId="0" fontId="20" fillId="16" borderId="13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5" fillId="0" borderId="2" xfId="1" applyNumberFormat="1" applyFont="1" applyFill="1" applyBorder="1" applyAlignment="1">
      <alignment horizontal="center" vertical="center" wrapText="1" shrinkToFit="1"/>
    </xf>
    <xf numFmtId="1" fontId="15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left" vertical="center" wrapText="1"/>
    </xf>
    <xf numFmtId="4" fontId="18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left" vertical="center" wrapText="1"/>
    </xf>
    <xf numFmtId="2" fontId="16" fillId="0" borderId="9" xfId="1" applyNumberFormat="1" applyFont="1" applyFill="1" applyBorder="1" applyAlignment="1">
      <alignment vertical="center" wrapText="1" shrinkToFit="1"/>
    </xf>
    <xf numFmtId="2" fontId="16" fillId="0" borderId="0" xfId="1" applyNumberFormat="1" applyFont="1" applyFill="1" applyBorder="1" applyAlignment="1">
      <alignment vertical="center" wrapText="1" shrinkToFit="1"/>
    </xf>
    <xf numFmtId="2" fontId="16" fillId="0" borderId="0" xfId="1" applyNumberFormat="1" applyFont="1" applyFill="1" applyBorder="1" applyAlignment="1">
      <alignment horizontal="center" vertical="center" wrapText="1" shrinkToFit="1"/>
    </xf>
    <xf numFmtId="166" fontId="16" fillId="0" borderId="0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center" vertical="center" wrapText="1"/>
    </xf>
    <xf numFmtId="1" fontId="15" fillId="0" borderId="2" xfId="1" applyNumberFormat="1" applyFont="1" applyFill="1" applyBorder="1" applyAlignment="1">
      <alignment horizontal="center" vertical="center" wrapText="1" shrinkToFit="1"/>
    </xf>
    <xf numFmtId="1" fontId="15" fillId="0" borderId="0" xfId="1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right" vertical="center" wrapTex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2" fontId="16" fillId="0" borderId="0" xfId="1" applyNumberFormat="1" applyFont="1" applyFill="1" applyBorder="1" applyAlignment="1">
      <alignment horizontal="center" vertical="center" wrapText="1" shrinkToFi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166" fontId="16" fillId="0" borderId="0" xfId="1" applyNumberFormat="1" applyFont="1" applyFill="1" applyBorder="1" applyAlignment="1">
      <alignment horizontal="center" vertical="center" wrapText="1" shrinkToFit="1"/>
    </xf>
    <xf numFmtId="164" fontId="16" fillId="0" borderId="3" xfId="1" applyNumberFormat="1" applyFont="1" applyFill="1" applyBorder="1" applyAlignment="1">
      <alignment horizontal="center" vertical="center" wrapText="1" shrinkToFit="1"/>
    </xf>
    <xf numFmtId="164" fontId="16" fillId="0" borderId="5" xfId="1" applyNumberFormat="1" applyFont="1" applyFill="1" applyBorder="1" applyAlignment="1">
      <alignment horizontal="center" vertical="center" wrapText="1" shrinkToFit="1"/>
    </xf>
    <xf numFmtId="164" fontId="16" fillId="0" borderId="3" xfId="1" applyNumberFormat="1" applyFont="1" applyFill="1" applyBorder="1" applyAlignment="1">
      <alignment horizontal="center" vertical="center" wrapText="1"/>
    </xf>
    <xf numFmtId="164" fontId="16" fillId="0" borderId="5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0" fontId="16" fillId="0" borderId="2" xfId="1" applyFont="1" applyFill="1" applyBorder="1" applyAlignment="1">
      <alignment horizontal="left" vertical="center" wrapTex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X114"/>
  <sheetViews>
    <sheetView tabSelected="1" view="pageBreakPreview" zoomScale="70" zoomScaleNormal="70" zoomScaleSheetLayoutView="70" workbookViewId="0">
      <selection activeCell="B4" sqref="B4:F4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59" t="s">
        <v>0</v>
      </c>
      <c r="I1" s="61"/>
      <c r="J1" s="61"/>
      <c r="K1" s="61"/>
      <c r="L1" s="61"/>
    </row>
    <row r="2" spans="1:23" ht="135" customHeight="1" x14ac:dyDescent="0.2">
      <c r="B2" s="2"/>
      <c r="C2" s="2"/>
      <c r="D2" s="2"/>
      <c r="E2" s="2"/>
      <c r="F2" s="2"/>
      <c r="G2" s="4"/>
      <c r="H2" s="58" t="s">
        <v>130</v>
      </c>
      <c r="I2" s="58"/>
      <c r="J2" s="58"/>
      <c r="K2" s="58"/>
      <c r="L2" s="58"/>
    </row>
    <row r="3" spans="1:23" ht="47.25" customHeight="1" x14ac:dyDescent="0.2">
      <c r="A3" s="62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23" ht="111.2" customHeight="1" x14ac:dyDescent="0.2">
      <c r="A4" s="5" t="s">
        <v>2</v>
      </c>
      <c r="B4" s="56" t="s">
        <v>3</v>
      </c>
      <c r="C4" s="56"/>
      <c r="D4" s="56"/>
      <c r="E4" s="56"/>
      <c r="F4" s="56"/>
      <c r="G4" s="55" t="s">
        <v>4</v>
      </c>
      <c r="H4" s="55"/>
      <c r="I4" s="55"/>
      <c r="J4" s="55"/>
      <c r="K4" s="55"/>
    </row>
    <row r="5" spans="1:23" ht="97.5" customHeight="1" x14ac:dyDescent="0.2">
      <c r="A5" s="4" t="s">
        <v>5</v>
      </c>
      <c r="B5" s="55" t="s">
        <v>6</v>
      </c>
      <c r="C5" s="56"/>
      <c r="D5" s="56"/>
      <c r="E5" s="56"/>
      <c r="F5" s="56"/>
      <c r="G5" s="56" t="s">
        <v>7</v>
      </c>
      <c r="H5" s="56"/>
      <c r="I5" s="56"/>
      <c r="J5" s="56"/>
      <c r="K5" s="56"/>
    </row>
    <row r="6" spans="1:23" ht="150.75" customHeight="1" x14ac:dyDescent="0.2">
      <c r="A6" s="4" t="s">
        <v>8</v>
      </c>
      <c r="B6" s="55" t="s">
        <v>9</v>
      </c>
      <c r="C6" s="56"/>
      <c r="D6" s="6" t="s">
        <v>10</v>
      </c>
      <c r="E6" s="57" t="s">
        <v>11</v>
      </c>
      <c r="F6" s="55"/>
      <c r="G6" s="55" t="s">
        <v>12</v>
      </c>
      <c r="H6" s="56"/>
      <c r="I6" s="56"/>
      <c r="J6" s="56"/>
      <c r="K6" s="56"/>
    </row>
    <row r="7" spans="1:23" s="7" customFormat="1" ht="25.15" customHeight="1" x14ac:dyDescent="0.2">
      <c r="A7" s="58" t="s">
        <v>13</v>
      </c>
      <c r="B7" s="58"/>
      <c r="C7" s="58"/>
      <c r="D7" s="58"/>
      <c r="E7" s="58"/>
      <c r="F7" s="58"/>
      <c r="G7" s="58"/>
      <c r="H7" s="58"/>
      <c r="I7" s="58"/>
      <c r="J7" s="58"/>
      <c r="K7" s="58"/>
      <c r="M7" s="8"/>
      <c r="N7" s="8"/>
      <c r="O7" s="8"/>
      <c r="P7" s="8"/>
      <c r="Q7" s="8"/>
    </row>
    <row r="8" spans="1:23" ht="18" customHeight="1" x14ac:dyDescent="0.2">
      <c r="A8" s="59" t="s">
        <v>14</v>
      </c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23" ht="21.75" customHeight="1" x14ac:dyDescent="0.2">
      <c r="A9" s="60" t="s">
        <v>15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23" ht="21.2" customHeight="1" x14ac:dyDescent="0.2">
      <c r="A10" s="60" t="s">
        <v>16</v>
      </c>
      <c r="B10" s="60"/>
      <c r="C10" s="60"/>
      <c r="D10" s="60"/>
      <c r="E10" s="60"/>
      <c r="F10" s="60"/>
      <c r="G10" s="60"/>
      <c r="H10" s="60"/>
      <c r="I10" s="60"/>
      <c r="J10" s="9"/>
      <c r="K10" s="9"/>
    </row>
    <row r="11" spans="1:23" ht="25.5" customHeight="1" x14ac:dyDescent="0.2">
      <c r="A11" s="60" t="s">
        <v>17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23" ht="25.5" customHeight="1" x14ac:dyDescent="0.2">
      <c r="A12" s="60" t="s">
        <v>18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23" ht="25.5" customHeight="1" x14ac:dyDescent="0.2">
      <c r="A13" s="60" t="s">
        <v>19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23" ht="25.5" customHeight="1" x14ac:dyDescent="0.2">
      <c r="A14" s="54" t="s">
        <v>20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spans="1:23" ht="25.5" customHeight="1" x14ac:dyDescent="0.2">
      <c r="A15" s="54" t="s">
        <v>21</v>
      </c>
      <c r="B15" s="54"/>
      <c r="C15" s="54"/>
      <c r="D15" s="54"/>
      <c r="E15" s="54"/>
      <c r="F15" s="54"/>
      <c r="G15" s="54"/>
      <c r="H15" s="54"/>
      <c r="I15" s="54"/>
      <c r="J15" s="54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5.5" customHeight="1" x14ac:dyDescent="0.2">
      <c r="A16" s="54" t="s">
        <v>22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11" ht="25.5" customHeight="1" x14ac:dyDescent="0.2">
      <c r="A17" s="60" t="s">
        <v>23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 ht="23.45" customHeight="1" x14ac:dyDescent="0.2">
      <c r="A18" s="60" t="s">
        <v>24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19" spans="1:11" ht="27.95" customHeight="1" x14ac:dyDescent="0.2">
      <c r="A19" s="60" t="s">
        <v>25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</row>
    <row r="20" spans="1:11" ht="24.4" customHeight="1" x14ac:dyDescent="0.2">
      <c r="A20" s="60" t="s">
        <v>26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spans="1:11" ht="24.4" customHeight="1" x14ac:dyDescent="0.2">
      <c r="A21" s="60" t="s">
        <v>27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 ht="24.4" customHeight="1" x14ac:dyDescent="0.2">
      <c r="A22" s="60" t="s">
        <v>28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1" ht="24.4" customHeight="1" x14ac:dyDescent="0.2">
      <c r="A23" s="60" t="s">
        <v>29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1" ht="26.45" customHeight="1" x14ac:dyDescent="0.2">
      <c r="A24" s="54" t="s">
        <v>30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ht="20.25" customHeight="1" x14ac:dyDescent="0.2">
      <c r="A25" s="54" t="s">
        <v>31</v>
      </c>
      <c r="B25" s="54"/>
      <c r="C25" s="54"/>
      <c r="D25" s="54"/>
      <c r="E25" s="54"/>
      <c r="F25" s="54"/>
      <c r="G25" s="54"/>
      <c r="H25" s="54"/>
      <c r="I25" s="54"/>
      <c r="J25" s="54"/>
      <c r="K25" s="10"/>
    </row>
    <row r="26" spans="1:11" ht="39.75" customHeight="1" x14ac:dyDescent="0.2">
      <c r="A26" s="60" t="s">
        <v>32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1" ht="27" customHeight="1" x14ac:dyDescent="0.2">
      <c r="A27" s="54" t="s">
        <v>33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11" ht="34.5" customHeight="1" x14ac:dyDescent="0.2">
      <c r="A28" s="60" t="s">
        <v>34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</row>
    <row r="29" spans="1:11" ht="24.4" customHeight="1" x14ac:dyDescent="0.2">
      <c r="A29" s="60" t="s">
        <v>35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ht="22.7" customHeight="1" x14ac:dyDescent="0.2">
      <c r="A30" s="60" t="s">
        <v>36</v>
      </c>
      <c r="B30" s="60"/>
      <c r="C30" s="60"/>
      <c r="D30" s="60"/>
      <c r="E30" s="60"/>
      <c r="F30" s="60"/>
      <c r="G30" s="60"/>
      <c r="H30" s="60"/>
      <c r="I30" s="60"/>
      <c r="J30" s="60"/>
      <c r="K30" s="9"/>
    </row>
    <row r="31" spans="1:11" ht="22.7" customHeight="1" x14ac:dyDescent="0.2">
      <c r="A31" s="54" t="s">
        <v>37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ht="26.45" customHeight="1" x14ac:dyDescent="0.2">
      <c r="A32" s="60" t="s">
        <v>38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s="11" customFormat="1" ht="38.85" customHeight="1" x14ac:dyDescent="0.2">
      <c r="A33" s="60" t="s">
        <v>39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</row>
    <row r="34" spans="1:11" ht="39.4" customHeight="1" x14ac:dyDescent="0.2">
      <c r="A34" s="54" t="s">
        <v>40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ht="36.75" customHeight="1" x14ac:dyDescent="0.2">
      <c r="A35" s="54" t="s">
        <v>41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 ht="22.9" customHeight="1" x14ac:dyDescent="0.2">
      <c r="A36" s="54" t="s">
        <v>42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 ht="22.9" customHeight="1" x14ac:dyDescent="0.2">
      <c r="A37" s="54" t="s">
        <v>43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 ht="22.9" customHeight="1" x14ac:dyDescent="0.2">
      <c r="A38" s="54" t="s">
        <v>44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ht="22.9" customHeight="1" x14ac:dyDescent="0.2">
      <c r="A39" s="66" t="s">
        <v>45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</row>
    <row r="40" spans="1:11" ht="28.5" customHeight="1" x14ac:dyDescent="0.2">
      <c r="A40" s="60" t="s">
        <v>46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</row>
    <row r="41" spans="1:11" ht="9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ht="29.25" customHeight="1" x14ac:dyDescent="0.2">
      <c r="A42" s="12" t="s">
        <v>47</v>
      </c>
      <c r="B42" s="67" t="s">
        <v>48</v>
      </c>
      <c r="C42" s="67"/>
      <c r="D42" s="67"/>
      <c r="E42" s="67"/>
      <c r="F42" s="67"/>
      <c r="G42" s="67"/>
      <c r="H42" s="67"/>
      <c r="I42" s="13"/>
      <c r="J42" s="13"/>
      <c r="K42" s="13"/>
    </row>
    <row r="43" spans="1:11" ht="38.25" customHeight="1" x14ac:dyDescent="0.2">
      <c r="A43" s="14">
        <v>1</v>
      </c>
      <c r="B43" s="68" t="s">
        <v>49</v>
      </c>
      <c r="C43" s="68"/>
      <c r="D43" s="68"/>
      <c r="E43" s="68"/>
      <c r="F43" s="68"/>
      <c r="G43" s="68"/>
      <c r="H43" s="68"/>
      <c r="I43" s="13"/>
      <c r="J43" s="13"/>
      <c r="K43" s="13"/>
    </row>
    <row r="44" spans="1:11" ht="12.2" customHeight="1" x14ac:dyDescent="0.2">
      <c r="A44" s="15"/>
      <c r="B44" s="5"/>
      <c r="C44" s="5"/>
      <c r="D44" s="5"/>
      <c r="E44" s="5"/>
      <c r="F44" s="5"/>
      <c r="G44" s="5"/>
      <c r="H44" s="5"/>
      <c r="I44" s="13"/>
      <c r="J44" s="13"/>
      <c r="K44" s="13"/>
    </row>
    <row r="45" spans="1:11" ht="19.149999999999999" customHeight="1" x14ac:dyDescent="0.2">
      <c r="A45" s="58" t="s">
        <v>50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</row>
    <row r="46" spans="1:11" ht="10.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1" ht="21.75" customHeight="1" x14ac:dyDescent="0.2">
      <c r="A47" s="58" t="s">
        <v>51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</row>
    <row r="48" spans="1:11" ht="1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24" ht="17.45" customHeight="1" x14ac:dyDescent="0.2">
      <c r="A49" s="12" t="s">
        <v>47</v>
      </c>
      <c r="B49" s="67" t="s">
        <v>52</v>
      </c>
      <c r="C49" s="67"/>
      <c r="D49" s="67"/>
      <c r="E49" s="67"/>
      <c r="F49" s="67"/>
      <c r="G49" s="67"/>
      <c r="H49" s="67"/>
      <c r="I49" s="13"/>
      <c r="J49" s="13"/>
      <c r="K49" s="13"/>
    </row>
    <row r="50" spans="1:24" ht="27" customHeight="1" x14ac:dyDescent="0.2">
      <c r="A50" s="16">
        <v>1</v>
      </c>
      <c r="B50" s="73" t="s">
        <v>53</v>
      </c>
      <c r="C50" s="74"/>
      <c r="D50" s="74"/>
      <c r="E50" s="74"/>
      <c r="F50" s="74"/>
      <c r="G50" s="74"/>
      <c r="H50" s="75"/>
      <c r="I50" s="13"/>
      <c r="J50" s="13"/>
      <c r="K50" s="13"/>
    </row>
    <row r="51" spans="1:24" ht="23.25" customHeight="1" x14ac:dyDescent="0.2">
      <c r="A51" s="58" t="s">
        <v>54</v>
      </c>
      <c r="B51" s="58"/>
      <c r="C51" s="58"/>
      <c r="D51" s="58"/>
      <c r="E51" s="58"/>
      <c r="F51" s="58"/>
      <c r="G51" s="58"/>
      <c r="H51" s="58"/>
      <c r="I51" s="13"/>
      <c r="J51" s="13"/>
      <c r="K51" s="13"/>
    </row>
    <row r="52" spans="1:24" ht="15.75" customHeight="1" x14ac:dyDescent="0.2">
      <c r="A52" s="76" t="s">
        <v>55</v>
      </c>
      <c r="B52" s="76"/>
      <c r="C52" s="76"/>
      <c r="D52" s="76"/>
      <c r="E52" s="76"/>
      <c r="F52" s="76"/>
      <c r="G52" s="76"/>
      <c r="H52" s="76"/>
      <c r="I52" s="76"/>
      <c r="J52" s="4"/>
      <c r="K52" s="4"/>
    </row>
    <row r="53" spans="1:24" s="19" customFormat="1" ht="31.7" customHeight="1" x14ac:dyDescent="0.2">
      <c r="A53" s="17" t="s">
        <v>47</v>
      </c>
      <c r="B53" s="67" t="s">
        <v>56</v>
      </c>
      <c r="C53" s="67"/>
      <c r="D53" s="67" t="s">
        <v>57</v>
      </c>
      <c r="E53" s="67"/>
      <c r="F53" s="67" t="s">
        <v>58</v>
      </c>
      <c r="G53" s="67"/>
      <c r="H53" s="67" t="s">
        <v>59</v>
      </c>
      <c r="I53" s="67"/>
      <c r="J53" s="18"/>
      <c r="K53" s="6"/>
      <c r="S53" s="70"/>
      <c r="T53" s="70"/>
      <c r="U53" s="70"/>
      <c r="V53" s="70"/>
    </row>
    <row r="54" spans="1:24" ht="21.2" customHeight="1" x14ac:dyDescent="0.2">
      <c r="A54" s="20">
        <v>1</v>
      </c>
      <c r="B54" s="71">
        <v>2</v>
      </c>
      <c r="C54" s="71"/>
      <c r="D54" s="71">
        <v>3</v>
      </c>
      <c r="E54" s="71"/>
      <c r="F54" s="71">
        <v>4</v>
      </c>
      <c r="G54" s="71"/>
      <c r="H54" s="71">
        <v>6</v>
      </c>
      <c r="I54" s="71"/>
      <c r="J54" s="21"/>
      <c r="K54" s="13"/>
      <c r="S54" s="72"/>
      <c r="T54" s="72"/>
      <c r="U54" s="72"/>
      <c r="V54" s="72"/>
    </row>
    <row r="55" spans="1:24" ht="25.9" customHeight="1" x14ac:dyDescent="0.2">
      <c r="A55" s="22">
        <v>1</v>
      </c>
      <c r="B55" s="68" t="s">
        <v>60</v>
      </c>
      <c r="C55" s="68"/>
      <c r="D55" s="77">
        <f>425495117+46228690.62</f>
        <v>471723807.62</v>
      </c>
      <c r="E55" s="77"/>
      <c r="F55" s="78">
        <v>40461950</v>
      </c>
      <c r="G55" s="78"/>
      <c r="H55" s="77">
        <f t="shared" ref="H55:H60" si="0">D55+F55</f>
        <v>512185757.62</v>
      </c>
      <c r="I55" s="77"/>
      <c r="J55" s="23"/>
      <c r="K55" s="13"/>
      <c r="S55" s="79"/>
      <c r="T55" s="79"/>
      <c r="U55" s="79"/>
      <c r="V55" s="79"/>
    </row>
    <row r="56" spans="1:24" ht="24.4" customHeight="1" x14ac:dyDescent="0.2">
      <c r="A56" s="22">
        <v>2</v>
      </c>
      <c r="B56" s="68" t="s">
        <v>61</v>
      </c>
      <c r="C56" s="68"/>
      <c r="D56" s="77">
        <v>75712500</v>
      </c>
      <c r="E56" s="77"/>
      <c r="F56" s="78">
        <v>35807660</v>
      </c>
      <c r="G56" s="78"/>
      <c r="H56" s="77">
        <f t="shared" si="0"/>
        <v>111520160</v>
      </c>
      <c r="I56" s="77"/>
      <c r="J56" s="23"/>
      <c r="K56" s="13"/>
      <c r="S56" s="79"/>
      <c r="T56" s="79"/>
      <c r="U56" s="79"/>
      <c r="V56" s="79"/>
    </row>
    <row r="57" spans="1:24" ht="32.25" customHeight="1" x14ac:dyDescent="0.2">
      <c r="A57" s="22">
        <v>3</v>
      </c>
      <c r="B57" s="68" t="s">
        <v>62</v>
      </c>
      <c r="C57" s="68"/>
      <c r="D57" s="77">
        <v>200000</v>
      </c>
      <c r="E57" s="77"/>
      <c r="F57" s="78">
        <v>0</v>
      </c>
      <c r="G57" s="78"/>
      <c r="H57" s="77">
        <f t="shared" si="0"/>
        <v>200000</v>
      </c>
      <c r="I57" s="77"/>
      <c r="J57" s="23"/>
      <c r="K57" s="13"/>
      <c r="S57" s="24"/>
      <c r="T57" s="24"/>
      <c r="U57" s="24"/>
      <c r="V57" s="24"/>
    </row>
    <row r="58" spans="1:24" ht="27.2" customHeight="1" x14ac:dyDescent="0.2">
      <c r="A58" s="22">
        <v>4</v>
      </c>
      <c r="B58" s="68" t="s">
        <v>63</v>
      </c>
      <c r="C58" s="68"/>
      <c r="D58" s="78">
        <v>0</v>
      </c>
      <c r="E58" s="78"/>
      <c r="F58" s="78">
        <f>6215911.92-59496.82</f>
        <v>6156415.0999999996</v>
      </c>
      <c r="G58" s="78"/>
      <c r="H58" s="77">
        <f t="shared" si="0"/>
        <v>6156415.0999999996</v>
      </c>
      <c r="I58" s="77"/>
      <c r="J58" s="23"/>
      <c r="K58" s="13"/>
      <c r="M58" s="80"/>
      <c r="N58" s="80"/>
      <c r="O58" s="25"/>
      <c r="S58" s="79"/>
      <c r="T58" s="79"/>
      <c r="U58" s="79"/>
      <c r="V58" s="79"/>
    </row>
    <row r="59" spans="1:24" ht="32.25" customHeight="1" x14ac:dyDescent="0.2">
      <c r="A59" s="22">
        <v>5</v>
      </c>
      <c r="B59" s="68" t="s">
        <v>64</v>
      </c>
      <c r="C59" s="68"/>
      <c r="D59" s="78">
        <v>0</v>
      </c>
      <c r="E59" s="78"/>
      <c r="F59" s="78">
        <f>1249446.24</f>
        <v>1249446.24</v>
      </c>
      <c r="G59" s="78"/>
      <c r="H59" s="77">
        <f t="shared" si="0"/>
        <v>1249446.24</v>
      </c>
      <c r="I59" s="77"/>
      <c r="J59" s="23"/>
      <c r="K59" s="13"/>
      <c r="M59" s="53"/>
      <c r="N59" s="53"/>
      <c r="O59" s="25"/>
      <c r="S59" s="24"/>
      <c r="T59" s="24"/>
      <c r="U59" s="24"/>
      <c r="V59" s="24"/>
    </row>
    <row r="60" spans="1:24" ht="25.15" customHeight="1" x14ac:dyDescent="0.2">
      <c r="A60" s="22">
        <v>6</v>
      </c>
      <c r="B60" s="68" t="s">
        <v>65</v>
      </c>
      <c r="C60" s="68"/>
      <c r="D60" s="78">
        <v>0</v>
      </c>
      <c r="E60" s="78"/>
      <c r="F60" s="78">
        <f>1352610+11510000-4470</f>
        <v>12858140</v>
      </c>
      <c r="G60" s="78"/>
      <c r="H60" s="77">
        <f t="shared" si="0"/>
        <v>12858140</v>
      </c>
      <c r="I60" s="77"/>
      <c r="J60" s="23"/>
      <c r="K60" s="13"/>
      <c r="L60" s="25"/>
      <c r="M60" s="80"/>
      <c r="N60" s="80"/>
      <c r="S60" s="79"/>
      <c r="T60" s="79"/>
      <c r="U60" s="79"/>
      <c r="V60" s="79"/>
      <c r="X60" s="25"/>
    </row>
    <row r="61" spans="1:24" ht="25.5" customHeight="1" x14ac:dyDescent="0.2">
      <c r="A61" s="82" t="s">
        <v>66</v>
      </c>
      <c r="B61" s="82"/>
      <c r="C61" s="82"/>
      <c r="D61" s="77">
        <f>SUM(D55:D60)</f>
        <v>547636307.62</v>
      </c>
      <c r="E61" s="77"/>
      <c r="F61" s="78">
        <f>SUM(F55:F60)</f>
        <v>96533611.339999989</v>
      </c>
      <c r="G61" s="78"/>
      <c r="H61" s="77">
        <f>SUM(H55:H60)</f>
        <v>644169918.96000004</v>
      </c>
      <c r="I61" s="77"/>
      <c r="J61" s="13"/>
      <c r="K61" s="13"/>
      <c r="L61" s="25"/>
      <c r="M61" s="81"/>
      <c r="N61" s="81"/>
      <c r="O61" s="79"/>
      <c r="P61" s="79"/>
      <c r="Q61" s="79"/>
      <c r="R61" s="79"/>
      <c r="S61" s="79"/>
      <c r="T61" s="79"/>
      <c r="U61" s="79"/>
      <c r="V61" s="79"/>
    </row>
    <row r="62" spans="1:24" ht="13.7" customHeight="1" x14ac:dyDescent="0.2">
      <c r="A62" s="13"/>
      <c r="B62" s="5"/>
      <c r="C62" s="13"/>
      <c r="D62" s="26"/>
      <c r="E62" s="26"/>
      <c r="F62" s="26"/>
      <c r="G62" s="26"/>
      <c r="H62" s="26"/>
      <c r="I62" s="26"/>
      <c r="J62" s="13"/>
      <c r="K62" s="13"/>
      <c r="M62" s="81"/>
      <c r="N62" s="81"/>
      <c r="O62" s="79"/>
      <c r="P62" s="79"/>
      <c r="Q62" s="79"/>
      <c r="R62" s="79"/>
    </row>
    <row r="63" spans="1:24" ht="20.25" customHeight="1" x14ac:dyDescent="0.2">
      <c r="A63" s="58" t="s">
        <v>67</v>
      </c>
      <c r="B63" s="58"/>
      <c r="C63" s="58"/>
      <c r="D63" s="58"/>
      <c r="E63" s="58"/>
      <c r="F63" s="58"/>
      <c r="G63" s="58"/>
      <c r="H63" s="58"/>
      <c r="I63" s="13"/>
      <c r="J63" s="13"/>
      <c r="K63" s="13"/>
      <c r="M63" s="81"/>
      <c r="N63" s="81"/>
      <c r="O63" s="81"/>
      <c r="P63" s="81"/>
      <c r="Q63" s="79"/>
      <c r="R63" s="79"/>
    </row>
    <row r="64" spans="1:24" ht="16.5" customHeight="1" x14ac:dyDescent="0.2">
      <c r="A64" s="76" t="s">
        <v>55</v>
      </c>
      <c r="B64" s="76"/>
      <c r="C64" s="76"/>
      <c r="D64" s="76"/>
      <c r="E64" s="76"/>
      <c r="F64" s="76"/>
      <c r="G64" s="76"/>
      <c r="H64" s="76"/>
      <c r="I64" s="76"/>
      <c r="J64" s="4"/>
      <c r="K64" s="4"/>
      <c r="M64" s="81"/>
      <c r="N64" s="81"/>
      <c r="O64" s="81"/>
      <c r="P64" s="81"/>
      <c r="Q64" s="79"/>
      <c r="R64" s="79"/>
    </row>
    <row r="65" spans="1:17" ht="24" customHeight="1" x14ac:dyDescent="0.2">
      <c r="A65" s="67" t="s">
        <v>68</v>
      </c>
      <c r="B65" s="67"/>
      <c r="C65" s="67"/>
      <c r="D65" s="67" t="s">
        <v>57</v>
      </c>
      <c r="E65" s="67"/>
      <c r="F65" s="67" t="s">
        <v>58</v>
      </c>
      <c r="G65" s="67"/>
      <c r="H65" s="67" t="s">
        <v>59</v>
      </c>
      <c r="I65" s="67"/>
      <c r="J65" s="13"/>
      <c r="K65" s="13"/>
      <c r="M65" s="81"/>
      <c r="N65" s="81"/>
      <c r="O65" s="81"/>
      <c r="P65" s="81"/>
      <c r="Q65" s="24"/>
    </row>
    <row r="66" spans="1:17" ht="16.5" customHeight="1" x14ac:dyDescent="0.2">
      <c r="A66" s="71">
        <v>1</v>
      </c>
      <c r="B66" s="71"/>
      <c r="C66" s="71"/>
      <c r="D66" s="71">
        <v>2</v>
      </c>
      <c r="E66" s="71"/>
      <c r="F66" s="71">
        <v>3</v>
      </c>
      <c r="G66" s="71"/>
      <c r="H66" s="71">
        <v>4</v>
      </c>
      <c r="I66" s="71"/>
      <c r="J66" s="13"/>
      <c r="K66" s="13"/>
    </row>
    <row r="67" spans="1:17" ht="26.45" customHeight="1" x14ac:dyDescent="0.2">
      <c r="A67" s="73" t="s">
        <v>69</v>
      </c>
      <c r="B67" s="74"/>
      <c r="C67" s="75"/>
      <c r="D67" s="83">
        <f>501407617-200000+46228690.62</f>
        <v>547436307.62</v>
      </c>
      <c r="E67" s="83"/>
      <c r="F67" s="83">
        <f>95348131.92+1185479.42</f>
        <v>96533611.340000004</v>
      </c>
      <c r="G67" s="83"/>
      <c r="H67" s="83">
        <f>F67+D67</f>
        <v>643969918.96000004</v>
      </c>
      <c r="I67" s="83"/>
      <c r="J67" s="13"/>
      <c r="K67" s="13"/>
      <c r="O67" s="81"/>
      <c r="P67" s="81"/>
    </row>
    <row r="68" spans="1:17" ht="58.7" customHeight="1" x14ac:dyDescent="0.2">
      <c r="A68" s="73" t="s">
        <v>70</v>
      </c>
      <c r="B68" s="74"/>
      <c r="C68" s="75"/>
      <c r="D68" s="83">
        <v>200000</v>
      </c>
      <c r="E68" s="83"/>
      <c r="F68" s="83">
        <v>0</v>
      </c>
      <c r="G68" s="83"/>
      <c r="H68" s="83">
        <f>F68+D68</f>
        <v>200000</v>
      </c>
      <c r="I68" s="83"/>
      <c r="J68" s="13"/>
      <c r="K68" s="13"/>
      <c r="O68" s="26"/>
      <c r="P68" s="26"/>
    </row>
    <row r="69" spans="1:17" s="28" customFormat="1" ht="17.100000000000001" customHeight="1" x14ac:dyDescent="0.2">
      <c r="A69" s="84" t="s">
        <v>66</v>
      </c>
      <c r="B69" s="85"/>
      <c r="C69" s="85"/>
      <c r="D69" s="77">
        <f>SUM(D67:D68)</f>
        <v>547636307.62</v>
      </c>
      <c r="E69" s="77"/>
      <c r="F69" s="77">
        <f t="shared" ref="F69" si="1">SUM(F67:F68)</f>
        <v>96533611.340000004</v>
      </c>
      <c r="G69" s="77"/>
      <c r="H69" s="77">
        <f t="shared" ref="H69" si="2">SUM(H67:H68)</f>
        <v>644169918.96000004</v>
      </c>
      <c r="I69" s="77"/>
      <c r="J69" s="5"/>
      <c r="K69" s="27"/>
    </row>
    <row r="70" spans="1:17" ht="15.75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7" ht="17.45" customHeight="1" x14ac:dyDescent="0.2">
      <c r="A71" s="58" t="s">
        <v>71</v>
      </c>
      <c r="B71" s="58"/>
      <c r="C71" s="58"/>
      <c r="D71" s="58"/>
      <c r="E71" s="58"/>
      <c r="F71" s="58"/>
      <c r="G71" s="58"/>
      <c r="H71" s="58"/>
      <c r="I71" s="13"/>
      <c r="J71" s="13"/>
      <c r="K71" s="13"/>
    </row>
    <row r="72" spans="1:17" ht="21.2" customHeight="1" x14ac:dyDescent="0.2">
      <c r="A72" s="17" t="s">
        <v>47</v>
      </c>
      <c r="B72" s="17" t="s">
        <v>72</v>
      </c>
      <c r="C72" s="17" t="s">
        <v>73</v>
      </c>
      <c r="D72" s="67" t="s">
        <v>74</v>
      </c>
      <c r="E72" s="67"/>
      <c r="F72" s="67" t="s">
        <v>57</v>
      </c>
      <c r="G72" s="67"/>
      <c r="H72" s="67" t="s">
        <v>58</v>
      </c>
      <c r="I72" s="67"/>
      <c r="J72" s="67" t="s">
        <v>59</v>
      </c>
      <c r="K72" s="67"/>
    </row>
    <row r="73" spans="1:17" s="19" customFormat="1" ht="12.2" customHeight="1" x14ac:dyDescent="0.2">
      <c r="A73" s="20">
        <v>1</v>
      </c>
      <c r="B73" s="20">
        <v>2</v>
      </c>
      <c r="C73" s="20">
        <v>3</v>
      </c>
      <c r="D73" s="71">
        <v>4</v>
      </c>
      <c r="E73" s="71"/>
      <c r="F73" s="71">
        <v>5</v>
      </c>
      <c r="G73" s="71"/>
      <c r="H73" s="71">
        <v>6</v>
      </c>
      <c r="I73" s="71"/>
      <c r="J73" s="71">
        <v>7</v>
      </c>
      <c r="K73" s="86"/>
    </row>
    <row r="74" spans="1:17" ht="21.95" customHeight="1" x14ac:dyDescent="0.2">
      <c r="A74" s="22">
        <v>1</v>
      </c>
      <c r="B74" s="29" t="s">
        <v>75</v>
      </c>
      <c r="C74" s="30"/>
      <c r="D74" s="86"/>
      <c r="E74" s="86"/>
      <c r="F74" s="86"/>
      <c r="G74" s="86"/>
      <c r="H74" s="86"/>
      <c r="I74" s="86"/>
      <c r="J74" s="86"/>
      <c r="K74" s="86"/>
    </row>
    <row r="75" spans="1:17" ht="27" customHeight="1" x14ac:dyDescent="0.2">
      <c r="A75" s="31"/>
      <c r="B75" s="32" t="s">
        <v>76</v>
      </c>
      <c r="C75" s="32" t="s">
        <v>77</v>
      </c>
      <c r="D75" s="68" t="s">
        <v>78</v>
      </c>
      <c r="E75" s="68"/>
      <c r="F75" s="94">
        <v>49</v>
      </c>
      <c r="G75" s="94"/>
      <c r="H75" s="86"/>
      <c r="I75" s="86"/>
      <c r="J75" s="94">
        <f t="shared" ref="J75:J81" si="3">F75+H75</f>
        <v>49</v>
      </c>
      <c r="K75" s="94"/>
    </row>
    <row r="76" spans="1:17" ht="21.75" customHeight="1" x14ac:dyDescent="0.2">
      <c r="A76" s="31"/>
      <c r="B76" s="32" t="s">
        <v>79</v>
      </c>
      <c r="C76" s="32" t="s">
        <v>77</v>
      </c>
      <c r="D76" s="68" t="s">
        <v>78</v>
      </c>
      <c r="E76" s="68"/>
      <c r="F76" s="87">
        <v>1324</v>
      </c>
      <c r="G76" s="88"/>
      <c r="H76" s="89"/>
      <c r="I76" s="90"/>
      <c r="J76" s="87">
        <f t="shared" si="3"/>
        <v>1324</v>
      </c>
      <c r="K76" s="88"/>
    </row>
    <row r="77" spans="1:17" s="7" customFormat="1" ht="27" customHeight="1" x14ac:dyDescent="0.2">
      <c r="A77" s="33"/>
      <c r="B77" s="34" t="s">
        <v>80</v>
      </c>
      <c r="C77" s="34" t="s">
        <v>77</v>
      </c>
      <c r="D77" s="91" t="s">
        <v>81</v>
      </c>
      <c r="E77" s="91"/>
      <c r="F77" s="92">
        <v>5064.6000000000004</v>
      </c>
      <c r="G77" s="93"/>
      <c r="H77" s="92">
        <v>152.31</v>
      </c>
      <c r="I77" s="93"/>
      <c r="J77" s="92">
        <f t="shared" si="3"/>
        <v>5216.9100000000008</v>
      </c>
      <c r="K77" s="93"/>
      <c r="M77" s="35"/>
    </row>
    <row r="78" spans="1:17" s="7" customFormat="1" ht="24.75" customHeight="1" x14ac:dyDescent="0.2">
      <c r="A78" s="33"/>
      <c r="B78" s="34" t="s">
        <v>82</v>
      </c>
      <c r="C78" s="34" t="s">
        <v>77</v>
      </c>
      <c r="D78" s="91" t="s">
        <v>81</v>
      </c>
      <c r="E78" s="91"/>
      <c r="F78" s="92">
        <v>3597.1</v>
      </c>
      <c r="G78" s="93"/>
      <c r="H78" s="92">
        <f>117.53+15.78</f>
        <v>133.31</v>
      </c>
      <c r="I78" s="93"/>
      <c r="J78" s="92">
        <f t="shared" si="3"/>
        <v>3730.41</v>
      </c>
      <c r="K78" s="93"/>
      <c r="M78" s="36"/>
    </row>
    <row r="79" spans="1:17" s="7" customFormat="1" ht="27" customHeight="1" x14ac:dyDescent="0.2">
      <c r="A79" s="33"/>
      <c r="B79" s="34" t="s">
        <v>83</v>
      </c>
      <c r="C79" s="34" t="s">
        <v>77</v>
      </c>
      <c r="D79" s="91" t="s">
        <v>81</v>
      </c>
      <c r="E79" s="91"/>
      <c r="F79" s="92">
        <v>426.5</v>
      </c>
      <c r="G79" s="93"/>
      <c r="H79" s="92">
        <v>3.75</v>
      </c>
      <c r="I79" s="93"/>
      <c r="J79" s="96">
        <f t="shared" si="3"/>
        <v>430.25</v>
      </c>
      <c r="K79" s="96"/>
      <c r="L79" s="37"/>
      <c r="M79" s="38"/>
      <c r="N79" s="97"/>
      <c r="O79" s="97"/>
      <c r="P79" s="95"/>
      <c r="Q79" s="95"/>
    </row>
    <row r="80" spans="1:17" s="7" customFormat="1" ht="29.25" customHeight="1" x14ac:dyDescent="0.2">
      <c r="A80" s="33"/>
      <c r="B80" s="34" t="s">
        <v>84</v>
      </c>
      <c r="C80" s="34" t="s">
        <v>77</v>
      </c>
      <c r="D80" s="91" t="s">
        <v>81</v>
      </c>
      <c r="E80" s="91"/>
      <c r="F80" s="92">
        <v>1041</v>
      </c>
      <c r="G80" s="93"/>
      <c r="H80" s="92">
        <v>15.25</v>
      </c>
      <c r="I80" s="93"/>
      <c r="J80" s="96">
        <f t="shared" si="3"/>
        <v>1056.25</v>
      </c>
      <c r="K80" s="96"/>
      <c r="L80" s="37"/>
      <c r="M80" s="38"/>
      <c r="N80" s="97"/>
      <c r="O80" s="97"/>
      <c r="P80" s="95"/>
      <c r="Q80" s="95"/>
    </row>
    <row r="81" spans="1:17" s="7" customFormat="1" ht="24.4" customHeight="1" x14ac:dyDescent="0.2">
      <c r="A81" s="33"/>
      <c r="B81" s="34" t="s">
        <v>85</v>
      </c>
      <c r="C81" s="34" t="s">
        <v>86</v>
      </c>
      <c r="D81" s="73" t="s">
        <v>87</v>
      </c>
      <c r="E81" s="75"/>
      <c r="F81" s="92">
        <v>200000</v>
      </c>
      <c r="G81" s="93"/>
      <c r="H81" s="92"/>
      <c r="I81" s="93"/>
      <c r="J81" s="96">
        <f t="shared" si="3"/>
        <v>200000</v>
      </c>
      <c r="K81" s="96"/>
      <c r="L81" s="39"/>
      <c r="M81" s="39"/>
      <c r="N81" s="40"/>
      <c r="O81" s="40"/>
      <c r="P81" s="39"/>
      <c r="Q81" s="39"/>
    </row>
    <row r="82" spans="1:17" ht="19.5" customHeight="1" x14ac:dyDescent="0.2">
      <c r="A82" s="31">
        <v>2</v>
      </c>
      <c r="B82" s="29" t="s">
        <v>88</v>
      </c>
      <c r="C82" s="32"/>
      <c r="D82" s="68"/>
      <c r="E82" s="68"/>
      <c r="F82" s="98"/>
      <c r="G82" s="99"/>
      <c r="H82" s="100"/>
      <c r="I82" s="101"/>
      <c r="J82" s="98"/>
      <c r="K82" s="99"/>
    </row>
    <row r="83" spans="1:17" ht="22.7" customHeight="1" x14ac:dyDescent="0.2">
      <c r="A83" s="31"/>
      <c r="B83" s="32" t="s">
        <v>89</v>
      </c>
      <c r="C83" s="32" t="s">
        <v>90</v>
      </c>
      <c r="D83" s="68" t="s">
        <v>91</v>
      </c>
      <c r="E83" s="68"/>
      <c r="F83" s="106">
        <v>38313</v>
      </c>
      <c r="G83" s="107"/>
      <c r="H83" s="102"/>
      <c r="I83" s="103"/>
      <c r="J83" s="106">
        <f>F83+H83</f>
        <v>38313</v>
      </c>
      <c r="K83" s="107"/>
    </row>
    <row r="84" spans="1:17" ht="24.4" customHeight="1" x14ac:dyDescent="0.2">
      <c r="A84" s="31"/>
      <c r="B84" s="32" t="s">
        <v>92</v>
      </c>
      <c r="C84" s="32" t="s">
        <v>77</v>
      </c>
      <c r="D84" s="73" t="s">
        <v>87</v>
      </c>
      <c r="E84" s="75"/>
      <c r="F84" s="108">
        <v>175</v>
      </c>
      <c r="G84" s="109"/>
      <c r="H84" s="104"/>
      <c r="I84" s="105"/>
      <c r="J84" s="108">
        <f>F84</f>
        <v>175</v>
      </c>
      <c r="K84" s="109"/>
    </row>
    <row r="85" spans="1:17" ht="28.5" customHeight="1" x14ac:dyDescent="0.2">
      <c r="A85" s="31"/>
      <c r="B85" s="32" t="s">
        <v>93</v>
      </c>
      <c r="C85" s="32" t="s">
        <v>86</v>
      </c>
      <c r="D85" s="73" t="s">
        <v>87</v>
      </c>
      <c r="E85" s="75"/>
      <c r="F85" s="102">
        <v>30</v>
      </c>
      <c r="G85" s="103"/>
      <c r="H85" s="104"/>
      <c r="I85" s="105"/>
      <c r="J85" s="102">
        <f>F85</f>
        <v>30</v>
      </c>
      <c r="K85" s="103"/>
    </row>
    <row r="86" spans="1:17" ht="38.1" customHeight="1" x14ac:dyDescent="0.2">
      <c r="A86" s="41"/>
      <c r="B86" s="32" t="s">
        <v>94</v>
      </c>
      <c r="C86" s="32" t="s">
        <v>77</v>
      </c>
      <c r="D86" s="73" t="s">
        <v>95</v>
      </c>
      <c r="E86" s="75"/>
      <c r="F86" s="102"/>
      <c r="G86" s="103"/>
      <c r="H86" s="106">
        <v>8</v>
      </c>
      <c r="I86" s="107"/>
      <c r="J86" s="106">
        <f>F86+H86</f>
        <v>8</v>
      </c>
      <c r="K86" s="107"/>
    </row>
    <row r="87" spans="1:17" ht="38.1" customHeight="1" x14ac:dyDescent="0.2">
      <c r="A87" s="33"/>
      <c r="B87" s="32" t="s">
        <v>96</v>
      </c>
      <c r="C87" s="32" t="s">
        <v>77</v>
      </c>
      <c r="D87" s="73" t="s">
        <v>97</v>
      </c>
      <c r="E87" s="75"/>
      <c r="F87" s="102"/>
      <c r="G87" s="103"/>
      <c r="H87" s="106">
        <v>1</v>
      </c>
      <c r="I87" s="107"/>
      <c r="J87" s="106">
        <f>F87+H87</f>
        <v>1</v>
      </c>
      <c r="K87" s="107"/>
    </row>
    <row r="88" spans="1:17" ht="38.1" customHeight="1" x14ac:dyDescent="0.2">
      <c r="A88" s="41"/>
      <c r="B88" s="32" t="s">
        <v>98</v>
      </c>
      <c r="C88" s="32" t="s">
        <v>77</v>
      </c>
      <c r="D88" s="73" t="s">
        <v>97</v>
      </c>
      <c r="E88" s="75"/>
      <c r="F88" s="108">
        <v>6</v>
      </c>
      <c r="G88" s="109"/>
      <c r="H88" s="106"/>
      <c r="I88" s="107"/>
      <c r="J88" s="106">
        <f>F88+H88</f>
        <v>6</v>
      </c>
      <c r="K88" s="107"/>
    </row>
    <row r="89" spans="1:17" ht="38.1" customHeight="1" x14ac:dyDescent="0.2">
      <c r="A89" s="41"/>
      <c r="B89" s="32" t="s">
        <v>99</v>
      </c>
      <c r="C89" s="32" t="s">
        <v>77</v>
      </c>
      <c r="D89" s="73" t="s">
        <v>97</v>
      </c>
      <c r="E89" s="75"/>
      <c r="F89" s="108">
        <v>2</v>
      </c>
      <c r="G89" s="109"/>
      <c r="H89" s="106"/>
      <c r="I89" s="107"/>
      <c r="J89" s="106">
        <f>F89+H89</f>
        <v>2</v>
      </c>
      <c r="K89" s="107"/>
    </row>
    <row r="90" spans="1:17" ht="87.75" customHeight="1" x14ac:dyDescent="0.2">
      <c r="A90" s="42"/>
      <c r="B90" s="43" t="s">
        <v>100</v>
      </c>
      <c r="C90" s="43" t="s">
        <v>77</v>
      </c>
      <c r="D90" s="110" t="s">
        <v>101</v>
      </c>
      <c r="E90" s="111"/>
      <c r="F90" s="108">
        <v>10</v>
      </c>
      <c r="G90" s="109"/>
      <c r="H90" s="106"/>
      <c r="I90" s="107"/>
      <c r="J90" s="106">
        <f t="shared" ref="J90:J91" si="4">F90+H90</f>
        <v>10</v>
      </c>
      <c r="K90" s="107"/>
    </row>
    <row r="91" spans="1:17" ht="38.85" customHeight="1" x14ac:dyDescent="0.2">
      <c r="A91" s="42"/>
      <c r="B91" s="43" t="s">
        <v>102</v>
      </c>
      <c r="C91" s="43" t="s">
        <v>103</v>
      </c>
      <c r="D91" s="110" t="s">
        <v>87</v>
      </c>
      <c r="E91" s="111"/>
      <c r="F91" s="104">
        <f>ROUND(D68/52,0)</f>
        <v>3846</v>
      </c>
      <c r="G91" s="105"/>
      <c r="H91" s="106"/>
      <c r="I91" s="107"/>
      <c r="J91" s="114">
        <f t="shared" si="4"/>
        <v>3846</v>
      </c>
      <c r="K91" s="115"/>
      <c r="M91" s="11"/>
    </row>
    <row r="92" spans="1:17" ht="21.75" customHeight="1" x14ac:dyDescent="0.2">
      <c r="A92" s="31">
        <v>3</v>
      </c>
      <c r="B92" s="29" t="s">
        <v>104</v>
      </c>
      <c r="C92" s="32"/>
      <c r="D92" s="68"/>
      <c r="E92" s="68"/>
      <c r="F92" s="112"/>
      <c r="G92" s="113"/>
      <c r="H92" s="112"/>
      <c r="I92" s="113"/>
      <c r="J92" s="112"/>
      <c r="K92" s="113"/>
    </row>
    <row r="93" spans="1:17" ht="32.65" customHeight="1" x14ac:dyDescent="0.2">
      <c r="A93" s="31"/>
      <c r="B93" s="32" t="s">
        <v>105</v>
      </c>
      <c r="C93" s="32" t="s">
        <v>86</v>
      </c>
      <c r="D93" s="68" t="s">
        <v>87</v>
      </c>
      <c r="E93" s="68"/>
      <c r="F93" s="92">
        <f>ROUND(D67/F83,2)</f>
        <v>14288.53</v>
      </c>
      <c r="G93" s="93"/>
      <c r="H93" s="92">
        <f>ROUND(F67/F83,2)</f>
        <v>2519.6</v>
      </c>
      <c r="I93" s="93"/>
      <c r="J93" s="92">
        <f t="shared" ref="J93:J100" si="5">F93+H93</f>
        <v>16808.13</v>
      </c>
      <c r="K93" s="93"/>
    </row>
    <row r="94" spans="1:17" ht="29.25" customHeight="1" x14ac:dyDescent="0.2">
      <c r="A94" s="31"/>
      <c r="B94" s="32" t="s">
        <v>106</v>
      </c>
      <c r="C94" s="32" t="s">
        <v>90</v>
      </c>
      <c r="D94" s="68" t="s">
        <v>87</v>
      </c>
      <c r="E94" s="68"/>
      <c r="F94" s="89">
        <f>ROUND(F83/F76,0)</f>
        <v>29</v>
      </c>
      <c r="G94" s="90"/>
      <c r="H94" s="112"/>
      <c r="I94" s="113"/>
      <c r="J94" s="87">
        <f t="shared" si="5"/>
        <v>29</v>
      </c>
      <c r="K94" s="88"/>
    </row>
    <row r="95" spans="1:17" ht="29.25" customHeight="1" x14ac:dyDescent="0.2">
      <c r="A95" s="31"/>
      <c r="B95" s="34" t="s">
        <v>107</v>
      </c>
      <c r="C95" s="32" t="s">
        <v>90</v>
      </c>
      <c r="D95" s="68" t="s">
        <v>87</v>
      </c>
      <c r="E95" s="68"/>
      <c r="F95" s="89">
        <f>ROUND(F83/F78,0)</f>
        <v>11</v>
      </c>
      <c r="G95" s="90"/>
      <c r="H95" s="87"/>
      <c r="I95" s="88"/>
      <c r="J95" s="87">
        <f t="shared" si="5"/>
        <v>11</v>
      </c>
      <c r="K95" s="88"/>
    </row>
    <row r="96" spans="1:17" s="7" customFormat="1" ht="39.4" customHeight="1" x14ac:dyDescent="0.2">
      <c r="A96" s="33"/>
      <c r="B96" s="32" t="s">
        <v>108</v>
      </c>
      <c r="C96" s="32" t="s">
        <v>86</v>
      </c>
      <c r="D96" s="68" t="s">
        <v>87</v>
      </c>
      <c r="E96" s="68"/>
      <c r="F96" s="102"/>
      <c r="G96" s="103"/>
      <c r="H96" s="92">
        <f>ROUND(F58/H86,2)</f>
        <v>769551.89</v>
      </c>
      <c r="I96" s="93"/>
      <c r="J96" s="92">
        <f t="shared" si="5"/>
        <v>769551.89</v>
      </c>
      <c r="K96" s="93"/>
    </row>
    <row r="97" spans="1:16" s="7" customFormat="1" ht="39.4" customHeight="1" x14ac:dyDescent="0.2">
      <c r="A97" s="33"/>
      <c r="B97" s="32" t="s">
        <v>109</v>
      </c>
      <c r="C97" s="32" t="s">
        <v>86</v>
      </c>
      <c r="D97" s="68" t="s">
        <v>87</v>
      </c>
      <c r="E97" s="68"/>
      <c r="F97" s="102"/>
      <c r="G97" s="103"/>
      <c r="H97" s="92">
        <v>1249446.24</v>
      </c>
      <c r="I97" s="93"/>
      <c r="J97" s="92">
        <f t="shared" si="5"/>
        <v>1249446.24</v>
      </c>
      <c r="K97" s="93"/>
    </row>
    <row r="98" spans="1:16" s="7" customFormat="1" ht="39.4" customHeight="1" x14ac:dyDescent="0.2">
      <c r="A98" s="33"/>
      <c r="B98" s="32" t="s">
        <v>110</v>
      </c>
      <c r="C98" s="32" t="s">
        <v>86</v>
      </c>
      <c r="D98" s="68" t="s">
        <v>87</v>
      </c>
      <c r="E98" s="68"/>
      <c r="F98" s="102">
        <v>157139</v>
      </c>
      <c r="G98" s="103"/>
      <c r="H98" s="92"/>
      <c r="I98" s="93"/>
      <c r="J98" s="92">
        <f t="shared" si="5"/>
        <v>157139</v>
      </c>
      <c r="K98" s="93"/>
    </row>
    <row r="99" spans="1:16" s="7" customFormat="1" ht="33.4" customHeight="1" x14ac:dyDescent="0.2">
      <c r="A99" s="33"/>
      <c r="B99" s="32" t="s">
        <v>111</v>
      </c>
      <c r="C99" s="32" t="s">
        <v>86</v>
      </c>
      <c r="D99" s="68" t="s">
        <v>87</v>
      </c>
      <c r="E99" s="68"/>
      <c r="F99" s="102">
        <v>97111.67</v>
      </c>
      <c r="G99" s="103"/>
      <c r="H99" s="92"/>
      <c r="I99" s="93"/>
      <c r="J99" s="92">
        <f t="shared" si="5"/>
        <v>97111.67</v>
      </c>
      <c r="K99" s="93"/>
    </row>
    <row r="100" spans="1:16" s="7" customFormat="1" ht="25.15" customHeight="1" x14ac:dyDescent="0.2">
      <c r="A100" s="33"/>
      <c r="B100" s="32" t="s">
        <v>112</v>
      </c>
      <c r="C100" s="43" t="s">
        <v>86</v>
      </c>
      <c r="D100" s="119" t="s">
        <v>87</v>
      </c>
      <c r="E100" s="119"/>
      <c r="F100" s="102">
        <f>F81/F90</f>
        <v>20000</v>
      </c>
      <c r="G100" s="103"/>
      <c r="H100" s="98"/>
      <c r="I100" s="99"/>
      <c r="J100" s="92">
        <f t="shared" si="5"/>
        <v>20000</v>
      </c>
      <c r="K100" s="93"/>
    </row>
    <row r="101" spans="1:16" s="7" customFormat="1" ht="21.75" customHeight="1" x14ac:dyDescent="0.2">
      <c r="A101" s="44">
        <v>4</v>
      </c>
      <c r="B101" s="45" t="s">
        <v>113</v>
      </c>
      <c r="C101" s="46"/>
      <c r="D101" s="116"/>
      <c r="E101" s="116"/>
      <c r="F101" s="98"/>
      <c r="G101" s="99"/>
      <c r="H101" s="100"/>
      <c r="I101" s="101"/>
      <c r="J101" s="117"/>
      <c r="K101" s="118"/>
    </row>
    <row r="102" spans="1:16" ht="19.7" customHeight="1" x14ac:dyDescent="0.2">
      <c r="A102" s="31"/>
      <c r="B102" s="32" t="s">
        <v>114</v>
      </c>
      <c r="C102" s="32" t="s">
        <v>90</v>
      </c>
      <c r="D102" s="68" t="s">
        <v>115</v>
      </c>
      <c r="E102" s="68"/>
      <c r="F102" s="106">
        <v>1711</v>
      </c>
      <c r="G102" s="107"/>
      <c r="H102" s="106"/>
      <c r="I102" s="107"/>
      <c r="J102" s="106">
        <f>F102+H102</f>
        <v>1711</v>
      </c>
      <c r="K102" s="107"/>
    </row>
    <row r="103" spans="1:16" ht="20.45" customHeight="1" x14ac:dyDescent="0.2">
      <c r="A103" s="31"/>
      <c r="B103" s="32" t="s">
        <v>116</v>
      </c>
      <c r="C103" s="32" t="s">
        <v>117</v>
      </c>
      <c r="D103" s="68" t="s">
        <v>115</v>
      </c>
      <c r="E103" s="68"/>
      <c r="F103" s="87">
        <v>11</v>
      </c>
      <c r="G103" s="88"/>
      <c r="H103" s="89"/>
      <c r="I103" s="90"/>
      <c r="J103" s="87">
        <f>F103+H103</f>
        <v>11</v>
      </c>
      <c r="K103" s="88"/>
    </row>
    <row r="104" spans="1:16" ht="23.1" customHeight="1" x14ac:dyDescent="0.2">
      <c r="A104" s="31"/>
      <c r="B104" s="32" t="s">
        <v>118</v>
      </c>
      <c r="C104" s="32" t="s">
        <v>117</v>
      </c>
      <c r="D104" s="68" t="s">
        <v>115</v>
      </c>
      <c r="E104" s="68"/>
      <c r="F104" s="89">
        <v>2</v>
      </c>
      <c r="G104" s="90"/>
      <c r="H104" s="87"/>
      <c r="I104" s="88"/>
      <c r="J104" s="87">
        <f>F104+H104</f>
        <v>2</v>
      </c>
      <c r="K104" s="88"/>
    </row>
    <row r="105" spans="1:16" s="7" customFormat="1" ht="24.4" customHeight="1" x14ac:dyDescent="0.2">
      <c r="A105" s="32"/>
      <c r="B105" s="32" t="s">
        <v>119</v>
      </c>
      <c r="C105" s="32" t="s">
        <v>117</v>
      </c>
      <c r="D105" s="68" t="s">
        <v>87</v>
      </c>
      <c r="E105" s="68"/>
      <c r="F105" s="92"/>
      <c r="G105" s="93"/>
      <c r="H105" s="114">
        <v>140.4</v>
      </c>
      <c r="I105" s="115"/>
      <c r="J105" s="114">
        <f>F105+H105</f>
        <v>140.4</v>
      </c>
      <c r="K105" s="115"/>
      <c r="P105" s="7">
        <v>17028769.969999999</v>
      </c>
    </row>
    <row r="106" spans="1:16" ht="27" customHeight="1" x14ac:dyDescent="0.2">
      <c r="A106" s="30"/>
      <c r="B106" s="32" t="s">
        <v>120</v>
      </c>
      <c r="C106" s="32" t="s">
        <v>117</v>
      </c>
      <c r="D106" s="68" t="s">
        <v>87</v>
      </c>
      <c r="E106" s="68"/>
      <c r="F106" s="104">
        <v>95.5</v>
      </c>
      <c r="G106" s="105"/>
      <c r="H106" s="104"/>
      <c r="I106" s="105"/>
      <c r="J106" s="104">
        <f>F106</f>
        <v>95.5</v>
      </c>
      <c r="K106" s="105"/>
      <c r="P106" s="1">
        <v>29281799.359999999</v>
      </c>
    </row>
    <row r="107" spans="1:16" s="47" customFormat="1" ht="23.25" customHeight="1" x14ac:dyDescent="0.25">
      <c r="A107" s="124" t="s">
        <v>121</v>
      </c>
      <c r="B107" s="124"/>
      <c r="C107" s="13"/>
      <c r="D107" s="13"/>
      <c r="E107" s="13"/>
      <c r="F107" s="13"/>
      <c r="G107" s="13"/>
      <c r="H107" s="13"/>
      <c r="I107" s="13"/>
      <c r="J107" s="13"/>
      <c r="K107" s="13"/>
      <c r="P107" s="47">
        <f>P105/P106</f>
        <v>0.58154793565254448</v>
      </c>
    </row>
    <row r="108" spans="1:16" s="47" customFormat="1" ht="15.75" customHeight="1" x14ac:dyDescent="0.25">
      <c r="A108" s="48"/>
      <c r="B108" s="13"/>
      <c r="C108" s="13"/>
      <c r="D108" s="13"/>
      <c r="E108" s="49"/>
      <c r="F108" s="13"/>
      <c r="G108" s="13"/>
      <c r="H108" s="125" t="s">
        <v>122</v>
      </c>
      <c r="I108" s="125"/>
      <c r="J108" s="125"/>
      <c r="K108" s="125"/>
      <c r="P108" s="47">
        <f>P107*100</f>
        <v>58.154793565254451</v>
      </c>
    </row>
    <row r="109" spans="1:16" s="47" customFormat="1" ht="54" customHeight="1" x14ac:dyDescent="0.25">
      <c r="A109" s="124" t="s">
        <v>123</v>
      </c>
      <c r="B109" s="124"/>
      <c r="C109" s="13"/>
      <c r="D109" s="13"/>
      <c r="E109" s="50" t="s">
        <v>124</v>
      </c>
      <c r="F109" s="51"/>
      <c r="G109" s="51"/>
      <c r="H109" s="121" t="s">
        <v>125</v>
      </c>
      <c r="I109" s="122"/>
      <c r="J109" s="122"/>
      <c r="K109" s="122"/>
    </row>
    <row r="110" spans="1:16" s="47" customFormat="1" ht="28.5" customHeight="1" x14ac:dyDescent="0.25">
      <c r="A110" s="124" t="s">
        <v>126</v>
      </c>
      <c r="B110" s="124"/>
      <c r="C110" s="13"/>
      <c r="D110" s="13"/>
      <c r="E110" s="13"/>
      <c r="F110" s="13"/>
      <c r="G110" s="13"/>
      <c r="H110" s="55"/>
      <c r="I110" s="55"/>
      <c r="J110" s="55"/>
      <c r="K110" s="55"/>
    </row>
    <row r="111" spans="1:16" s="47" customFormat="1" ht="20.25" customHeight="1" x14ac:dyDescent="0.25">
      <c r="A111" s="48"/>
      <c r="B111" s="13"/>
      <c r="C111" s="13"/>
      <c r="D111" s="13"/>
      <c r="E111" s="49"/>
      <c r="F111" s="13"/>
      <c r="G111" s="13"/>
      <c r="H111" s="120" t="s">
        <v>127</v>
      </c>
      <c r="I111" s="120"/>
      <c r="J111" s="120"/>
      <c r="K111" s="120"/>
    </row>
    <row r="112" spans="1:16" s="47" customFormat="1" ht="34.5" customHeight="1" x14ac:dyDescent="0.2">
      <c r="A112" s="48" t="s">
        <v>128</v>
      </c>
      <c r="B112" s="13"/>
      <c r="C112" s="48"/>
      <c r="D112" s="13"/>
      <c r="E112" s="50" t="s">
        <v>124</v>
      </c>
      <c r="F112" s="50"/>
      <c r="G112" s="51"/>
      <c r="H112" s="121" t="s">
        <v>125</v>
      </c>
      <c r="I112" s="122"/>
      <c r="J112" s="122"/>
      <c r="K112" s="122"/>
    </row>
    <row r="113" spans="2:4" ht="15.75" x14ac:dyDescent="0.2">
      <c r="B113" s="123" t="s">
        <v>129</v>
      </c>
      <c r="C113" s="123"/>
      <c r="D113" s="123"/>
    </row>
    <row r="114" spans="2:4" x14ac:dyDescent="0.2">
      <c r="B114" s="52"/>
    </row>
  </sheetData>
  <mergeCells count="296">
    <mergeCell ref="H111:K111"/>
    <mergeCell ref="H112:K112"/>
    <mergeCell ref="B113:D113"/>
    <mergeCell ref="A107:B107"/>
    <mergeCell ref="H108:K108"/>
    <mergeCell ref="A109:B109"/>
    <mergeCell ref="H109:K109"/>
    <mergeCell ref="A110:B110"/>
    <mergeCell ref="H110:K110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N79:O79"/>
    <mergeCell ref="P79:Q79"/>
    <mergeCell ref="D80:E80"/>
    <mergeCell ref="F80:G80"/>
    <mergeCell ref="H80:I80"/>
    <mergeCell ref="J80:K80"/>
    <mergeCell ref="N80:O80"/>
    <mergeCell ref="P80:Q80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A71:H71"/>
    <mergeCell ref="D72:E72"/>
    <mergeCell ref="F72:G72"/>
    <mergeCell ref="H72:I72"/>
    <mergeCell ref="J72:K72"/>
    <mergeCell ref="D73:E73"/>
    <mergeCell ref="F73:G73"/>
    <mergeCell ref="H73:I73"/>
    <mergeCell ref="J73:K73"/>
    <mergeCell ref="O67:P67"/>
    <mergeCell ref="A68:C68"/>
    <mergeCell ref="D68:E68"/>
    <mergeCell ref="F68:G68"/>
    <mergeCell ref="H68:I68"/>
    <mergeCell ref="A69:C69"/>
    <mergeCell ref="D69:E69"/>
    <mergeCell ref="F69:G69"/>
    <mergeCell ref="H69:I69"/>
    <mergeCell ref="A66:C66"/>
    <mergeCell ref="D66:E66"/>
    <mergeCell ref="F66:G66"/>
    <mergeCell ref="H66:I66"/>
    <mergeCell ref="A67:C67"/>
    <mergeCell ref="D67:E67"/>
    <mergeCell ref="F67:G67"/>
    <mergeCell ref="H67:I67"/>
    <mergeCell ref="A64:I64"/>
    <mergeCell ref="M64:N64"/>
    <mergeCell ref="O64:P64"/>
    <mergeCell ref="Q64:R64"/>
    <mergeCell ref="A65:C65"/>
    <mergeCell ref="D65:E65"/>
    <mergeCell ref="F65:G65"/>
    <mergeCell ref="H65:I65"/>
    <mergeCell ref="M65:N65"/>
    <mergeCell ref="O65:P65"/>
    <mergeCell ref="M62:N62"/>
    <mergeCell ref="O62:P62"/>
    <mergeCell ref="Q62:R62"/>
    <mergeCell ref="A63:H63"/>
    <mergeCell ref="M63:N63"/>
    <mergeCell ref="O63:P63"/>
    <mergeCell ref="Q63:R63"/>
    <mergeCell ref="U60:V60"/>
    <mergeCell ref="A61:C61"/>
    <mergeCell ref="D61:E61"/>
    <mergeCell ref="F61:G61"/>
    <mergeCell ref="H61:I61"/>
    <mergeCell ref="M61:N61"/>
    <mergeCell ref="O61:P61"/>
    <mergeCell ref="Q61:R61"/>
    <mergeCell ref="S61:T61"/>
    <mergeCell ref="U61:V61"/>
    <mergeCell ref="B60:C60"/>
    <mergeCell ref="D60:E60"/>
    <mergeCell ref="F60:G60"/>
    <mergeCell ref="H60:I60"/>
    <mergeCell ref="M60:N60"/>
    <mergeCell ref="S60:T60"/>
    <mergeCell ref="M58:N58"/>
    <mergeCell ref="S58:T58"/>
    <mergeCell ref="U58:V58"/>
    <mergeCell ref="B59:C59"/>
    <mergeCell ref="D59:E59"/>
    <mergeCell ref="F59:G59"/>
    <mergeCell ref="H59:I59"/>
    <mergeCell ref="B57:C57"/>
    <mergeCell ref="D57:E57"/>
    <mergeCell ref="F57:G57"/>
    <mergeCell ref="H57:I57"/>
    <mergeCell ref="B58:C58"/>
    <mergeCell ref="D58:E58"/>
    <mergeCell ref="F58:G58"/>
    <mergeCell ref="H58:I58"/>
    <mergeCell ref="B56:C56"/>
    <mergeCell ref="D56:E56"/>
    <mergeCell ref="F56:G56"/>
    <mergeCell ref="H56:I56"/>
    <mergeCell ref="S56:T56"/>
    <mergeCell ref="U56:V56"/>
    <mergeCell ref="B55:C55"/>
    <mergeCell ref="D55:E55"/>
    <mergeCell ref="F55:G55"/>
    <mergeCell ref="H55:I55"/>
    <mergeCell ref="S55:T55"/>
    <mergeCell ref="U55:V55"/>
    <mergeCell ref="S53:T53"/>
    <mergeCell ref="U53:V53"/>
    <mergeCell ref="B54:C54"/>
    <mergeCell ref="D54:E54"/>
    <mergeCell ref="F54:G54"/>
    <mergeCell ref="H54:I54"/>
    <mergeCell ref="S54:T54"/>
    <mergeCell ref="U54:V54"/>
    <mergeCell ref="B49:H49"/>
    <mergeCell ref="B50:H50"/>
    <mergeCell ref="A51:H51"/>
    <mergeCell ref="A52:I52"/>
    <mergeCell ref="B53:C53"/>
    <mergeCell ref="D53:E53"/>
    <mergeCell ref="F53:G53"/>
    <mergeCell ref="H53:I53"/>
    <mergeCell ref="A39:K39"/>
    <mergeCell ref="A40:K40"/>
    <mergeCell ref="B42:H42"/>
    <mergeCell ref="B43:H43"/>
    <mergeCell ref="A45:K45"/>
    <mergeCell ref="A47:K47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J30"/>
    <mergeCell ref="A31:K31"/>
    <mergeCell ref="A32:K32"/>
    <mergeCell ref="A21:K21"/>
    <mergeCell ref="A22:K22"/>
    <mergeCell ref="A23:K23"/>
    <mergeCell ref="A24:K24"/>
    <mergeCell ref="A25:J25"/>
    <mergeCell ref="A26:K26"/>
    <mergeCell ref="A15:J15"/>
    <mergeCell ref="A16:K16"/>
    <mergeCell ref="A17:K17"/>
    <mergeCell ref="A18:K18"/>
    <mergeCell ref="A19:K19"/>
    <mergeCell ref="A20:K20"/>
    <mergeCell ref="A10:I10"/>
    <mergeCell ref="A11:K11"/>
    <mergeCell ref="A12:K12"/>
    <mergeCell ref="A13:K13"/>
    <mergeCell ref="A14:K14"/>
    <mergeCell ref="M14:W14"/>
    <mergeCell ref="B6:C6"/>
    <mergeCell ref="E6:F6"/>
    <mergeCell ref="G6:K6"/>
    <mergeCell ref="A7:K7"/>
    <mergeCell ref="A8:K8"/>
    <mergeCell ref="A9:K9"/>
    <mergeCell ref="H1:L1"/>
    <mergeCell ref="H2:L2"/>
    <mergeCell ref="A3:K3"/>
    <mergeCell ref="B4:F4"/>
    <mergeCell ref="G4:K4"/>
    <mergeCell ref="B5:F5"/>
    <mergeCell ref="G5:K5"/>
  </mergeCells>
  <pageMargins left="0.74803149606299213" right="0.23622047244094491" top="0.35433070866141736" bottom="0.15748031496062992" header="0.51181102362204722" footer="0.51181102362204722"/>
  <pageSetup paperSize="9" scale="51" fitToHeight="4" orientation="landscape" r:id="rId1"/>
  <rowBreaks count="1" manualBreakCount="1">
    <brk id="10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2024-04-02T10:26:48Z</dcterms:created>
  <dcterms:modified xsi:type="dcterms:W3CDTF">2024-04-02T12:49:05Z</dcterms:modified>
</cp:coreProperties>
</file>