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пень\1907\Паспорти освіта\"/>
    </mc:Choice>
  </mc:AlternateContent>
  <bookViews>
    <workbookView xWindow="435" yWindow="45" windowWidth="25245" windowHeight="8325"/>
  </bookViews>
  <sheets>
    <sheet name="0611021" sheetId="1" r:id="rId1"/>
  </sheets>
  <definedNames>
    <definedName name="_xlnm.Print_Area" localSheetId="0">'0611021'!$A$1:$L$118</definedName>
  </definedNames>
  <calcPr calcId="152511"/>
</workbook>
</file>

<file path=xl/calcChain.xml><?xml version="1.0" encoding="utf-8"?>
<calcChain xmlns="http://schemas.openxmlformats.org/spreadsheetml/2006/main">
  <c r="J110" i="1" l="1"/>
  <c r="J109" i="1"/>
  <c r="J108" i="1"/>
  <c r="J107" i="1"/>
  <c r="J106" i="1"/>
  <c r="F104" i="1"/>
  <c r="J104" i="1" s="1"/>
  <c r="J103" i="1"/>
  <c r="J102" i="1"/>
  <c r="J101" i="1"/>
  <c r="F99" i="1"/>
  <c r="J99" i="1" s="1"/>
  <c r="F98" i="1"/>
  <c r="J98" i="1" s="1"/>
  <c r="F95" i="1"/>
  <c r="J95" i="1" s="1"/>
  <c r="J94" i="1"/>
  <c r="J93" i="1"/>
  <c r="J92" i="1"/>
  <c r="J91" i="1"/>
  <c r="J90" i="1"/>
  <c r="J89" i="1"/>
  <c r="J88" i="1"/>
  <c r="J87" i="1"/>
  <c r="J85" i="1"/>
  <c r="J84" i="1"/>
  <c r="J83" i="1"/>
  <c r="H82" i="1"/>
  <c r="J82" i="1" s="1"/>
  <c r="J81" i="1"/>
  <c r="J80" i="1"/>
  <c r="J79" i="1"/>
  <c r="H72" i="1"/>
  <c r="F71" i="1"/>
  <c r="H97" i="1" s="1"/>
  <c r="D71" i="1"/>
  <c r="F97" i="1" s="1"/>
  <c r="J97" i="1" s="1"/>
  <c r="F64" i="1"/>
  <c r="H64" i="1" s="1"/>
  <c r="F63" i="1"/>
  <c r="H63" i="1" s="1"/>
  <c r="F62" i="1"/>
  <c r="H62" i="1" s="1"/>
  <c r="H61" i="1"/>
  <c r="F60" i="1"/>
  <c r="H60" i="1" s="1"/>
  <c r="F59" i="1"/>
  <c r="D59" i="1"/>
  <c r="H59" i="1" s="1"/>
  <c r="H65" i="1" l="1"/>
  <c r="F65" i="1"/>
  <c r="H100" i="1"/>
  <c r="J100" i="1" s="1"/>
  <c r="D65" i="1"/>
  <c r="H71" i="1"/>
  <c r="H73" i="1" s="1"/>
  <c r="D73" i="1"/>
  <c r="F73" i="1"/>
</calcChain>
</file>

<file path=xl/sharedStrings.xml><?xml version="1.0" encoding="utf-8"?>
<sst xmlns="http://schemas.openxmlformats.org/spreadsheetml/2006/main" count="193" uniqueCount="137">
  <si>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</si>
  <si>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</si>
  <si>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</si>
  <si>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</si>
  <si>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</si>
  <si>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</si>
  <si>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</si>
  <si>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</si>
  <si>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</si>
  <si>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</si>
  <si>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</si>
  <si>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</si>
  <si>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</si>
  <si>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- 653 300 579,39 гривень, у тому числі загального фонду — 551 630 951,76 гривень та спеціального фонду — 101 669 627,63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</si>
  <si>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</si>
  <si>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</si>
  <si>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</si>
  <si>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</si>
  <si>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</si>
  <si>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</si>
  <si>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</si>
  <si>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</si>
  <si>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</si>
  <si>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</si>
  <si>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</si>
  <si>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</si>
  <si>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</si>
  <si>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</si>
  <si>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</si>
  <si>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</si>
  <si>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</si>
  <si>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</si>
  <si>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</si>
  <si>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</si>
  <si>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</si>
  <si>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</si>
  <si>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</si>
  <si>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</si>
  <si>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</si>
  <si>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</si>
  <si>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</si>
  <si>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</si>
  <si>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</si>
  <si>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</si>
  <si>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</si>
  <si>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</si>
  <si>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21.03.2024 року № 79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</si>
  <si>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</si>
  <si>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13.06.2024 року № 83</t>
  </si>
  <si>
    <t>Протокол засідання постійної комісії з питань планування, бюджету, фінансів та децентралізації від 05.07.2024 року № 85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</si>
  <si>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</si>
  <si>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</si>
  <si>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</si>
  <si>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</si>
  <si>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</si>
  <si>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</si>
  <si>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</si>
  <si>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</si>
  <si>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</si>
  <si>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</si>
  <si>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</si>
  <si>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</si>
  <si>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</si>
  <si>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</si>
  <si>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</si>
  <si>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</si>
  <si>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</si>
  <si>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</si>
  <si>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</si>
  <si>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</si>
  <si>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</si>
  <si>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</si>
  <si>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</si>
  <si>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</si>
  <si>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</si>
  <si>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</si>
  <si>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</si>
  <si>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</si>
  <si>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</si>
  <si>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</si>
  <si>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</si>
  <si>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</si>
  <si>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</si>
  <si>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</si>
  <si>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</si>
  <si>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</si>
  <si>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</si>
  <si>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</si>
  <si>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</si>
  <si>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</si>
  <si>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</si>
  <si>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</si>
  <si>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</si>
  <si>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</si>
  <si>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</si>
  <si>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</si>
  <si>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</si>
  <si>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</si>
  <si>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</si>
  <si>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15, рішення сесії від 13.03.2024 року № 13, рішення сесії від 22.05.2024 № 6</t>
  </si>
  <si>
    <t>Кількість закладів, в яких буде проведена реконструкція</t>
  </si>
  <si>
    <t>Рішення сесії від 13.03.2024 року № 13</t>
  </si>
  <si>
    <t xml:space="preserve">Кількість закладів, в яких будуть проведені поточні ремонти </t>
  </si>
  <si>
    <t>Рішення сесії від 13.03.2024 року № 13, протокол від 21.03.2024 року № 79, протокол від 13.06.2024 року № 83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</si>
  <si>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</si>
  <si>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13, рішення сесії від 22.05.2024 № 6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</si>
  <si>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</si>
  <si>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</si>
  <si>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</si>
  <si>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</si>
  <si>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</si>
  <si>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</si>
  <si>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</si>
  <si>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</si>
  <si>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</si>
  <si>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</si>
  <si>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</si>
  <si>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</si>
  <si>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</si>
  <si>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</si>
  <si>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</si>
  <si>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</si>
  <si>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</si>
  <si>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</si>
  <si>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</si>
  <si>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</si>
  <si>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</si>
  <si>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</si>
  <si>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</si>
  <si>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</si>
  <si>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</si>
  <si>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</si>
  <si>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</si>
  <si>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</si>
  <si>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</si>
  <si>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</si>
  <si>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 липня 2024 року № 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</si>
</sst>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0" fontId="18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X118"/>
  <sheetViews>
    <sheetView tabSelected="1" view="pageBreakPreview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23" t="s">
        <v>0</v>
      </c>
      <c r="I1" s="124"/>
      <c r="J1" s="124"/>
      <c r="K1" s="124"/>
      <c r="L1" s="124"/>
    </row>
    <row r="2" spans="1:23" ht="135" customHeight="1" x14ac:dyDescent="0.2">
      <c r="B2" s="2"/>
      <c r="C2" s="2"/>
      <c r="D2" s="2"/>
      <c r="E2" s="2"/>
      <c r="F2" s="2"/>
      <c r="G2" s="4"/>
      <c r="H2" s="98" t="s">
        <v>136</v>
      </c>
      <c r="I2" s="98"/>
      <c r="J2" s="98"/>
      <c r="K2" s="98"/>
      <c r="L2" s="98"/>
    </row>
    <row r="3" spans="1:23" ht="47.25" customHeight="1" x14ac:dyDescent="0.2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23" ht="111.2" customHeight="1" x14ac:dyDescent="0.2">
      <c r="A4" s="5" t="s">
        <v>2</v>
      </c>
      <c r="B4" s="121" t="s">
        <v>3</v>
      </c>
      <c r="C4" s="121"/>
      <c r="D4" s="121"/>
      <c r="E4" s="121"/>
      <c r="F4" s="121"/>
      <c r="G4" s="60" t="s">
        <v>4</v>
      </c>
      <c r="H4" s="60"/>
      <c r="I4" s="60"/>
      <c r="J4" s="60"/>
      <c r="K4" s="60"/>
    </row>
    <row r="5" spans="1:23" ht="97.5" customHeight="1" x14ac:dyDescent="0.2">
      <c r="A5" s="4" t="s">
        <v>5</v>
      </c>
      <c r="B5" s="60" t="s">
        <v>6</v>
      </c>
      <c r="C5" s="121"/>
      <c r="D5" s="121"/>
      <c r="E5" s="121"/>
      <c r="F5" s="121"/>
      <c r="G5" s="121" t="s">
        <v>7</v>
      </c>
      <c r="H5" s="121"/>
      <c r="I5" s="121"/>
      <c r="J5" s="121"/>
      <c r="K5" s="121"/>
    </row>
    <row r="6" spans="1:23" ht="150.75" customHeight="1" x14ac:dyDescent="0.2">
      <c r="A6" s="4" t="s">
        <v>8</v>
      </c>
      <c r="B6" s="60" t="s">
        <v>9</v>
      </c>
      <c r="C6" s="121"/>
      <c r="D6" s="6" t="s">
        <v>10</v>
      </c>
      <c r="E6" s="122" t="s">
        <v>11</v>
      </c>
      <c r="F6" s="60"/>
      <c r="G6" s="60" t="s">
        <v>12</v>
      </c>
      <c r="H6" s="121"/>
      <c r="I6" s="121"/>
      <c r="J6" s="121"/>
      <c r="K6" s="121"/>
    </row>
    <row r="7" spans="1:23" s="7" customFormat="1" ht="25.15" customHeight="1" x14ac:dyDescent="0.2">
      <c r="A7" s="98" t="s">
        <v>13</v>
      </c>
      <c r="B7" s="98"/>
      <c r="C7" s="98"/>
      <c r="D7" s="98"/>
      <c r="E7" s="98"/>
      <c r="F7" s="98"/>
      <c r="G7" s="98"/>
      <c r="H7" s="98"/>
      <c r="I7" s="98"/>
      <c r="J7" s="98"/>
      <c r="K7" s="98"/>
      <c r="M7" s="8"/>
      <c r="N7" s="8"/>
      <c r="O7" s="8"/>
      <c r="P7" s="8"/>
      <c r="Q7" s="8"/>
    </row>
    <row r="8" spans="1:23" ht="18" customHeight="1" x14ac:dyDescent="0.2">
      <c r="A8" s="123" t="s">
        <v>14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23" ht="21.75" customHeight="1" x14ac:dyDescent="0.2">
      <c r="A9" s="118" t="s">
        <v>15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23" ht="21.2" customHeight="1" x14ac:dyDescent="0.2">
      <c r="A10" s="118" t="s">
        <v>16</v>
      </c>
      <c r="B10" s="118"/>
      <c r="C10" s="118"/>
      <c r="D10" s="118"/>
      <c r="E10" s="118"/>
      <c r="F10" s="118"/>
      <c r="G10" s="118"/>
      <c r="H10" s="118"/>
      <c r="I10" s="118"/>
      <c r="J10" s="9"/>
      <c r="K10" s="9"/>
    </row>
    <row r="11" spans="1:23" ht="25.5" customHeight="1" x14ac:dyDescent="0.2">
      <c r="A11" s="118" t="s">
        <v>17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23" ht="25.5" customHeight="1" x14ac:dyDescent="0.2">
      <c r="A12" s="118" t="s">
        <v>18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23" ht="25.5" customHeight="1" x14ac:dyDescent="0.2">
      <c r="A13" s="118" t="s">
        <v>19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</row>
    <row r="14" spans="1:23" ht="25.5" customHeight="1" x14ac:dyDescent="0.2">
      <c r="A14" s="117" t="s">
        <v>20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</row>
    <row r="15" spans="1:23" ht="25.5" customHeight="1" x14ac:dyDescent="0.2">
      <c r="A15" s="117" t="s">
        <v>21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117" t="s">
        <v>22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118" t="s">
        <v>23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ht="23.45" customHeight="1" x14ac:dyDescent="0.2">
      <c r="A18" s="118" t="s">
        <v>24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27.95" customHeight="1" x14ac:dyDescent="0.2">
      <c r="A19" s="118" t="s">
        <v>25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ht="24.4" customHeight="1" x14ac:dyDescent="0.2">
      <c r="A20" s="118" t="s">
        <v>26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ht="24.4" customHeight="1" x14ac:dyDescent="0.2">
      <c r="A21" s="118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ht="24.4" customHeight="1" x14ac:dyDescent="0.2">
      <c r="A22" s="118" t="s">
        <v>28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ht="24.4" customHeight="1" x14ac:dyDescent="0.2">
      <c r="A23" s="118" t="s">
        <v>29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</row>
    <row r="24" spans="1:11" ht="26.45" customHeight="1" x14ac:dyDescent="0.2">
      <c r="A24" s="117" t="s">
        <v>30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ht="20.25" customHeight="1" x14ac:dyDescent="0.2">
      <c r="A25" s="117" t="s">
        <v>31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0"/>
    </row>
    <row r="26" spans="1:11" ht="39.75" customHeight="1" x14ac:dyDescent="0.2">
      <c r="A26" s="118" t="s">
        <v>32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 ht="27" customHeight="1" x14ac:dyDescent="0.2">
      <c r="A27" s="117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ht="34.5" customHeight="1" x14ac:dyDescent="0.2">
      <c r="A28" s="118" t="s">
        <v>34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</row>
    <row r="29" spans="1:11" ht="24.4" customHeight="1" x14ac:dyDescent="0.2">
      <c r="A29" s="118" t="s">
        <v>35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</row>
    <row r="30" spans="1:11" ht="22.7" customHeight="1" x14ac:dyDescent="0.2">
      <c r="A30" s="118" t="s">
        <v>36</v>
      </c>
      <c r="B30" s="118"/>
      <c r="C30" s="118"/>
      <c r="D30" s="118"/>
      <c r="E30" s="118"/>
      <c r="F30" s="118"/>
      <c r="G30" s="118"/>
      <c r="H30" s="118"/>
      <c r="I30" s="118"/>
      <c r="J30" s="118"/>
      <c r="K30" s="9"/>
    </row>
    <row r="31" spans="1:11" ht="22.7" customHeight="1" x14ac:dyDescent="0.2">
      <c r="A31" s="117" t="s">
        <v>37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ht="26.45" customHeight="1" x14ac:dyDescent="0.2">
      <c r="A32" s="118" t="s">
        <v>38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</row>
    <row r="33" spans="1:11" s="11" customFormat="1" ht="38.85" customHeight="1" x14ac:dyDescent="0.2">
      <c r="A33" s="118" t="s">
        <v>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</row>
    <row r="34" spans="1:11" ht="39.4" customHeight="1" x14ac:dyDescent="0.2">
      <c r="A34" s="117" t="s">
        <v>40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ht="36.75" customHeight="1" x14ac:dyDescent="0.2">
      <c r="A35" s="117" t="s">
        <v>41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</row>
    <row r="36" spans="1:11" ht="22.9" customHeight="1" x14ac:dyDescent="0.2">
      <c r="A36" s="117" t="s">
        <v>42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11" ht="22.9" customHeight="1" x14ac:dyDescent="0.2">
      <c r="A37" s="117" t="s">
        <v>43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</row>
    <row r="38" spans="1:11" ht="22.9" customHeight="1" x14ac:dyDescent="0.2">
      <c r="A38" s="117" t="s">
        <v>44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ht="23.1" customHeight="1" x14ac:dyDescent="0.2">
      <c r="A39" s="116" t="s">
        <v>45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</row>
    <row r="40" spans="1:11" ht="23.1" customHeight="1" x14ac:dyDescent="0.2">
      <c r="A40" s="117" t="s">
        <v>46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1" ht="23.1" customHeight="1" x14ac:dyDescent="0.2">
      <c r="A41" s="116" t="s">
        <v>47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</row>
    <row r="42" spans="1:11" ht="23.1" customHeight="1" x14ac:dyDescent="0.2">
      <c r="A42" s="117" t="s">
        <v>48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</row>
    <row r="43" spans="1:11" ht="23.1" customHeight="1" x14ac:dyDescent="0.2">
      <c r="A43" s="117" t="s">
        <v>49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</row>
    <row r="44" spans="1:11" ht="25.9" customHeight="1" x14ac:dyDescent="0.2">
      <c r="A44" s="118" t="s">
        <v>50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</row>
    <row r="45" spans="1:11" ht="9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21.75" customHeight="1" x14ac:dyDescent="0.2">
      <c r="A46" s="12" t="s">
        <v>51</v>
      </c>
      <c r="B46" s="99" t="s">
        <v>52</v>
      </c>
      <c r="C46" s="99"/>
      <c r="D46" s="99"/>
      <c r="E46" s="99"/>
      <c r="F46" s="99"/>
      <c r="G46" s="99"/>
      <c r="H46" s="99"/>
      <c r="I46" s="13"/>
      <c r="J46" s="13"/>
      <c r="K46" s="13"/>
    </row>
    <row r="47" spans="1:11" ht="44.1" customHeight="1" x14ac:dyDescent="0.2">
      <c r="A47" s="14">
        <v>1</v>
      </c>
      <c r="B47" s="61" t="s">
        <v>53</v>
      </c>
      <c r="C47" s="61"/>
      <c r="D47" s="61"/>
      <c r="E47" s="61"/>
      <c r="F47" s="61"/>
      <c r="G47" s="61"/>
      <c r="H47" s="61"/>
      <c r="I47" s="13"/>
      <c r="J47" s="13"/>
      <c r="K47" s="13"/>
    </row>
    <row r="48" spans="1:11" ht="12.2" customHeight="1" x14ac:dyDescent="0.2">
      <c r="A48" s="15"/>
      <c r="B48" s="5"/>
      <c r="C48" s="5"/>
      <c r="D48" s="5"/>
      <c r="E48" s="5"/>
      <c r="F48" s="5"/>
      <c r="G48" s="5"/>
      <c r="H48" s="5"/>
      <c r="I48" s="13"/>
      <c r="J48" s="13"/>
      <c r="K48" s="13"/>
    </row>
    <row r="49" spans="1:24" ht="25.9" customHeight="1" x14ac:dyDescent="0.2">
      <c r="A49" s="114" t="s">
        <v>54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</row>
    <row r="50" spans="1:24" ht="10.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24" ht="21.75" customHeight="1" x14ac:dyDescent="0.2">
      <c r="A51" s="98" t="s">
        <v>55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2" spans="1:24" ht="1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24" ht="17.45" customHeight="1" x14ac:dyDescent="0.2">
      <c r="A53" s="12" t="s">
        <v>51</v>
      </c>
      <c r="B53" s="99" t="s">
        <v>56</v>
      </c>
      <c r="C53" s="99"/>
      <c r="D53" s="99"/>
      <c r="E53" s="99"/>
      <c r="F53" s="99"/>
      <c r="G53" s="99"/>
      <c r="H53" s="99"/>
      <c r="I53" s="13"/>
      <c r="J53" s="13"/>
      <c r="K53" s="13"/>
    </row>
    <row r="54" spans="1:24" ht="30.6" customHeight="1" x14ac:dyDescent="0.2">
      <c r="A54" s="16">
        <v>1</v>
      </c>
      <c r="B54" s="88" t="s">
        <v>57</v>
      </c>
      <c r="C54" s="102"/>
      <c r="D54" s="102"/>
      <c r="E54" s="102"/>
      <c r="F54" s="102"/>
      <c r="G54" s="102"/>
      <c r="H54" s="89"/>
      <c r="I54" s="13"/>
      <c r="J54" s="13"/>
      <c r="K54" s="13"/>
    </row>
    <row r="55" spans="1:24" ht="23.25" customHeight="1" x14ac:dyDescent="0.2">
      <c r="A55" s="98" t="s">
        <v>58</v>
      </c>
      <c r="B55" s="98"/>
      <c r="C55" s="98"/>
      <c r="D55" s="98"/>
      <c r="E55" s="98"/>
      <c r="F55" s="98"/>
      <c r="G55" s="98"/>
      <c r="H55" s="98"/>
      <c r="I55" s="13"/>
      <c r="J55" s="13"/>
      <c r="K55" s="13"/>
    </row>
    <row r="56" spans="1:24" ht="15.75" customHeight="1" x14ac:dyDescent="0.2">
      <c r="A56" s="107" t="s">
        <v>59</v>
      </c>
      <c r="B56" s="107"/>
      <c r="C56" s="107"/>
      <c r="D56" s="107"/>
      <c r="E56" s="107"/>
      <c r="F56" s="107"/>
      <c r="G56" s="107"/>
      <c r="H56" s="107"/>
      <c r="I56" s="107"/>
      <c r="J56" s="4"/>
      <c r="K56" s="4"/>
    </row>
    <row r="57" spans="1:24" s="19" customFormat="1" ht="31.7" customHeight="1" x14ac:dyDescent="0.2">
      <c r="A57" s="17" t="s">
        <v>51</v>
      </c>
      <c r="B57" s="99" t="s">
        <v>60</v>
      </c>
      <c r="C57" s="99"/>
      <c r="D57" s="99" t="s">
        <v>61</v>
      </c>
      <c r="E57" s="99"/>
      <c r="F57" s="99" t="s">
        <v>62</v>
      </c>
      <c r="G57" s="99"/>
      <c r="H57" s="99" t="s">
        <v>63</v>
      </c>
      <c r="I57" s="99"/>
      <c r="J57" s="18"/>
      <c r="K57" s="6"/>
      <c r="S57" s="112"/>
      <c r="T57" s="112"/>
      <c r="U57" s="112"/>
      <c r="V57" s="112"/>
    </row>
    <row r="58" spans="1:24" ht="21.2" customHeight="1" x14ac:dyDescent="0.2">
      <c r="A58" s="20">
        <v>1</v>
      </c>
      <c r="B58" s="100">
        <v>2</v>
      </c>
      <c r="C58" s="100"/>
      <c r="D58" s="100">
        <v>3</v>
      </c>
      <c r="E58" s="100"/>
      <c r="F58" s="100">
        <v>4</v>
      </c>
      <c r="G58" s="100"/>
      <c r="H58" s="100">
        <v>6</v>
      </c>
      <c r="I58" s="100"/>
      <c r="J58" s="21"/>
      <c r="K58" s="13"/>
      <c r="S58" s="113"/>
      <c r="T58" s="113"/>
      <c r="U58" s="113"/>
      <c r="V58" s="113"/>
    </row>
    <row r="59" spans="1:24" ht="25.9" customHeight="1" x14ac:dyDescent="0.2">
      <c r="A59" s="22">
        <v>1</v>
      </c>
      <c r="B59" s="61" t="s">
        <v>64</v>
      </c>
      <c r="C59" s="61"/>
      <c r="D59" s="106">
        <f>425495117+46228690.62+3994644.14</f>
        <v>475718451.75999999</v>
      </c>
      <c r="E59" s="106"/>
      <c r="F59" s="110">
        <f>40461950-1400+200000+48000</f>
        <v>40708550</v>
      </c>
      <c r="G59" s="110"/>
      <c r="H59" s="106">
        <f t="shared" ref="H59:H64" si="0">D59+F59</f>
        <v>516427001.75999999</v>
      </c>
      <c r="I59" s="106"/>
      <c r="J59" s="23"/>
      <c r="K59" s="13"/>
      <c r="S59" s="108"/>
      <c r="T59" s="108"/>
      <c r="U59" s="108"/>
      <c r="V59" s="108"/>
    </row>
    <row r="60" spans="1:24" ht="24.4" customHeight="1" x14ac:dyDescent="0.2">
      <c r="A60" s="22">
        <v>2</v>
      </c>
      <c r="B60" s="61" t="s">
        <v>65</v>
      </c>
      <c r="C60" s="61"/>
      <c r="D60" s="106">
        <v>75712500</v>
      </c>
      <c r="E60" s="106"/>
      <c r="F60" s="110">
        <f>35807660-200000-48000</f>
        <v>35559660</v>
      </c>
      <c r="G60" s="110"/>
      <c r="H60" s="106">
        <f t="shared" si="0"/>
        <v>111272160</v>
      </c>
      <c r="I60" s="106"/>
      <c r="J60" s="23"/>
      <c r="K60" s="13"/>
      <c r="S60" s="108"/>
      <c r="T60" s="108"/>
      <c r="U60" s="108"/>
      <c r="V60" s="108"/>
    </row>
    <row r="61" spans="1:24" ht="24.4" customHeight="1" x14ac:dyDescent="0.2">
      <c r="A61" s="22">
        <v>3</v>
      </c>
      <c r="B61" s="61" t="s">
        <v>66</v>
      </c>
      <c r="C61" s="61"/>
      <c r="D61" s="106">
        <v>200000</v>
      </c>
      <c r="E61" s="106"/>
      <c r="F61" s="110">
        <v>0</v>
      </c>
      <c r="G61" s="110"/>
      <c r="H61" s="106">
        <f t="shared" si="0"/>
        <v>200000</v>
      </c>
      <c r="I61" s="106"/>
      <c r="J61" s="23"/>
      <c r="K61" s="13"/>
      <c r="S61" s="24"/>
      <c r="T61" s="24"/>
      <c r="U61" s="24"/>
      <c r="V61" s="24"/>
    </row>
    <row r="62" spans="1:24" ht="27.2" customHeight="1" x14ac:dyDescent="0.2">
      <c r="A62" s="22">
        <v>4</v>
      </c>
      <c r="B62" s="61" t="s">
        <v>67</v>
      </c>
      <c r="C62" s="61"/>
      <c r="D62" s="110">
        <v>0</v>
      </c>
      <c r="E62" s="110"/>
      <c r="F62" s="110">
        <f>6215911.92-59496.82+3741305.29</f>
        <v>9897720.3900000006</v>
      </c>
      <c r="G62" s="110"/>
      <c r="H62" s="106">
        <f t="shared" si="0"/>
        <v>9897720.3900000006</v>
      </c>
      <c r="I62" s="106"/>
      <c r="J62" s="23"/>
      <c r="K62" s="13"/>
      <c r="M62" s="111"/>
      <c r="N62" s="111"/>
      <c r="O62" s="25"/>
      <c r="S62" s="108"/>
      <c r="T62" s="108"/>
      <c r="U62" s="108"/>
      <c r="V62" s="108"/>
    </row>
    <row r="63" spans="1:24" ht="32.25" customHeight="1" x14ac:dyDescent="0.2">
      <c r="A63" s="22">
        <v>5</v>
      </c>
      <c r="B63" s="61" t="s">
        <v>68</v>
      </c>
      <c r="C63" s="61"/>
      <c r="D63" s="110">
        <v>0</v>
      </c>
      <c r="E63" s="110"/>
      <c r="F63" s="110">
        <f>1249446.24</f>
        <v>1249446.24</v>
      </c>
      <c r="G63" s="110"/>
      <c r="H63" s="106">
        <f t="shared" si="0"/>
        <v>1249446.24</v>
      </c>
      <c r="I63" s="106"/>
      <c r="J63" s="23"/>
      <c r="K63" s="13"/>
      <c r="M63" s="53"/>
      <c r="N63" s="53"/>
      <c r="O63" s="25"/>
      <c r="S63" s="24"/>
      <c r="T63" s="24"/>
      <c r="U63" s="24"/>
      <c r="V63" s="24"/>
    </row>
    <row r="64" spans="1:24" ht="25.15" customHeight="1" x14ac:dyDescent="0.2">
      <c r="A64" s="22">
        <v>6</v>
      </c>
      <c r="B64" s="61" t="s">
        <v>69</v>
      </c>
      <c r="C64" s="61"/>
      <c r="D64" s="110">
        <v>0</v>
      </c>
      <c r="E64" s="110"/>
      <c r="F64" s="110">
        <f>1352610+11510000-4470+(1394711+1400)</f>
        <v>14254251</v>
      </c>
      <c r="G64" s="110"/>
      <c r="H64" s="106">
        <f t="shared" si="0"/>
        <v>14254251</v>
      </c>
      <c r="I64" s="106"/>
      <c r="J64" s="23"/>
      <c r="K64" s="13"/>
      <c r="L64" s="25"/>
      <c r="M64" s="111"/>
      <c r="N64" s="111"/>
      <c r="S64" s="108"/>
      <c r="T64" s="108"/>
      <c r="U64" s="108"/>
      <c r="V64" s="108"/>
      <c r="X64" s="25"/>
    </row>
    <row r="65" spans="1:22" ht="25.5" customHeight="1" x14ac:dyDescent="0.2">
      <c r="A65" s="109" t="s">
        <v>70</v>
      </c>
      <c r="B65" s="109"/>
      <c r="C65" s="109"/>
      <c r="D65" s="106">
        <f>SUM(D59:D64)</f>
        <v>551630951.75999999</v>
      </c>
      <c r="E65" s="106"/>
      <c r="F65" s="110">
        <f>SUM(F59:F64)</f>
        <v>101669627.63</v>
      </c>
      <c r="G65" s="110"/>
      <c r="H65" s="106">
        <f>SUM(H59:H64)</f>
        <v>653300579.38999999</v>
      </c>
      <c r="I65" s="106"/>
      <c r="J65" s="13"/>
      <c r="K65" s="13"/>
      <c r="L65" s="25"/>
      <c r="M65" s="101"/>
      <c r="N65" s="101"/>
      <c r="O65" s="108"/>
      <c r="P65" s="108"/>
      <c r="Q65" s="108"/>
      <c r="R65" s="108"/>
      <c r="S65" s="108"/>
      <c r="T65" s="108"/>
      <c r="U65" s="108"/>
      <c r="V65" s="108"/>
    </row>
    <row r="66" spans="1:22" ht="13.7" customHeight="1" x14ac:dyDescent="0.2">
      <c r="A66" s="13"/>
      <c r="B66" s="5"/>
      <c r="C66" s="13"/>
      <c r="D66" s="26"/>
      <c r="E66" s="26"/>
      <c r="F66" s="26"/>
      <c r="G66" s="26"/>
      <c r="H66" s="26"/>
      <c r="I66" s="26"/>
      <c r="J66" s="13"/>
      <c r="K66" s="13"/>
      <c r="M66" s="101"/>
      <c r="N66" s="101"/>
      <c r="O66" s="108"/>
      <c r="P66" s="108"/>
      <c r="Q66" s="108"/>
      <c r="R66" s="108"/>
    </row>
    <row r="67" spans="1:22" ht="20.25" customHeight="1" x14ac:dyDescent="0.2">
      <c r="A67" s="98" t="s">
        <v>71</v>
      </c>
      <c r="B67" s="98"/>
      <c r="C67" s="98"/>
      <c r="D67" s="98"/>
      <c r="E67" s="98"/>
      <c r="F67" s="98"/>
      <c r="G67" s="98"/>
      <c r="H67" s="98"/>
      <c r="I67" s="13"/>
      <c r="J67" s="13"/>
      <c r="K67" s="13"/>
      <c r="M67" s="101"/>
      <c r="N67" s="101"/>
      <c r="O67" s="101"/>
      <c r="P67" s="101"/>
      <c r="Q67" s="108"/>
      <c r="R67" s="108"/>
    </row>
    <row r="68" spans="1:22" ht="16.5" customHeight="1" x14ac:dyDescent="0.2">
      <c r="A68" s="107" t="s">
        <v>59</v>
      </c>
      <c r="B68" s="107"/>
      <c r="C68" s="107"/>
      <c r="D68" s="107"/>
      <c r="E68" s="107"/>
      <c r="F68" s="107"/>
      <c r="G68" s="107"/>
      <c r="H68" s="107"/>
      <c r="I68" s="107"/>
      <c r="J68" s="4"/>
      <c r="K68" s="4"/>
      <c r="M68" s="101"/>
      <c r="N68" s="101"/>
      <c r="O68" s="101"/>
      <c r="P68" s="101"/>
      <c r="Q68" s="108"/>
      <c r="R68" s="108"/>
    </row>
    <row r="69" spans="1:22" ht="24" customHeight="1" x14ac:dyDescent="0.2">
      <c r="A69" s="99" t="s">
        <v>72</v>
      </c>
      <c r="B69" s="99"/>
      <c r="C69" s="99"/>
      <c r="D69" s="99" t="s">
        <v>61</v>
      </c>
      <c r="E69" s="99"/>
      <c r="F69" s="99" t="s">
        <v>62</v>
      </c>
      <c r="G69" s="99"/>
      <c r="H69" s="99" t="s">
        <v>63</v>
      </c>
      <c r="I69" s="99"/>
      <c r="J69" s="13"/>
      <c r="K69" s="13"/>
      <c r="M69" s="101"/>
      <c r="N69" s="101"/>
      <c r="O69" s="101"/>
      <c r="P69" s="101"/>
      <c r="Q69" s="24"/>
    </row>
    <row r="70" spans="1:22" ht="16.5" customHeight="1" x14ac:dyDescent="0.2">
      <c r="A70" s="100">
        <v>1</v>
      </c>
      <c r="B70" s="100"/>
      <c r="C70" s="100"/>
      <c r="D70" s="100">
        <v>2</v>
      </c>
      <c r="E70" s="100"/>
      <c r="F70" s="100">
        <v>3</v>
      </c>
      <c r="G70" s="100"/>
      <c r="H70" s="100">
        <v>4</v>
      </c>
      <c r="I70" s="100"/>
      <c r="J70" s="13"/>
      <c r="K70" s="13"/>
    </row>
    <row r="71" spans="1:22" ht="38.85" customHeight="1" x14ac:dyDescent="0.2">
      <c r="A71" s="88" t="s">
        <v>73</v>
      </c>
      <c r="B71" s="102"/>
      <c r="C71" s="89"/>
      <c r="D71" s="103">
        <f>501407617-200000+46228690.62+3994644.14</f>
        <v>551430951.75999999</v>
      </c>
      <c r="E71" s="103"/>
      <c r="F71" s="103">
        <f>95348131.92+1185479.42+5136016.29</f>
        <v>101669627.63000001</v>
      </c>
      <c r="G71" s="103"/>
      <c r="H71" s="103">
        <f>F71+D71</f>
        <v>653100579.38999999</v>
      </c>
      <c r="I71" s="103"/>
      <c r="J71" s="13"/>
      <c r="K71" s="13"/>
      <c r="O71" s="101"/>
      <c r="P71" s="101"/>
    </row>
    <row r="72" spans="1:22" ht="64.5" customHeight="1" x14ac:dyDescent="0.2">
      <c r="A72" s="88" t="s">
        <v>74</v>
      </c>
      <c r="B72" s="102"/>
      <c r="C72" s="89"/>
      <c r="D72" s="103">
        <v>200000</v>
      </c>
      <c r="E72" s="103"/>
      <c r="F72" s="103">
        <v>0</v>
      </c>
      <c r="G72" s="103"/>
      <c r="H72" s="103">
        <f>F72+D72</f>
        <v>200000</v>
      </c>
      <c r="I72" s="103"/>
      <c r="J72" s="13"/>
      <c r="K72" s="13"/>
      <c r="O72" s="26"/>
      <c r="P72" s="26"/>
    </row>
    <row r="73" spans="1:22" s="28" customFormat="1" ht="26.45" customHeight="1" x14ac:dyDescent="0.2">
      <c r="A73" s="104" t="s">
        <v>70</v>
      </c>
      <c r="B73" s="105"/>
      <c r="C73" s="105"/>
      <c r="D73" s="106">
        <f>SUM(D71:D72)</f>
        <v>551630951.75999999</v>
      </c>
      <c r="E73" s="106"/>
      <c r="F73" s="106">
        <f t="shared" ref="F73" si="1">SUM(F71:F72)</f>
        <v>101669627.63000001</v>
      </c>
      <c r="G73" s="106"/>
      <c r="H73" s="106">
        <f t="shared" ref="H73" si="2">SUM(H71:H72)</f>
        <v>653300579.38999999</v>
      </c>
      <c r="I73" s="106"/>
      <c r="J73" s="5"/>
      <c r="K73" s="27"/>
    </row>
    <row r="74" spans="1:22" ht="15.75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22" ht="17.45" customHeight="1" x14ac:dyDescent="0.2">
      <c r="A75" s="98" t="s">
        <v>75</v>
      </c>
      <c r="B75" s="98"/>
      <c r="C75" s="98"/>
      <c r="D75" s="98"/>
      <c r="E75" s="98"/>
      <c r="F75" s="98"/>
      <c r="G75" s="98"/>
      <c r="H75" s="98"/>
      <c r="I75" s="13"/>
      <c r="J75" s="13"/>
      <c r="K75" s="13"/>
    </row>
    <row r="76" spans="1:22" ht="21.2" customHeight="1" x14ac:dyDescent="0.2">
      <c r="A76" s="17" t="s">
        <v>51</v>
      </c>
      <c r="B76" s="17" t="s">
        <v>76</v>
      </c>
      <c r="C76" s="17" t="s">
        <v>77</v>
      </c>
      <c r="D76" s="99" t="s">
        <v>78</v>
      </c>
      <c r="E76" s="99"/>
      <c r="F76" s="99" t="s">
        <v>61</v>
      </c>
      <c r="G76" s="99"/>
      <c r="H76" s="99" t="s">
        <v>62</v>
      </c>
      <c r="I76" s="99"/>
      <c r="J76" s="99" t="s">
        <v>63</v>
      </c>
      <c r="K76" s="99"/>
    </row>
    <row r="77" spans="1:22" s="19" customFormat="1" ht="12.2" customHeight="1" x14ac:dyDescent="0.2">
      <c r="A77" s="20">
        <v>1</v>
      </c>
      <c r="B77" s="20">
        <v>2</v>
      </c>
      <c r="C77" s="20">
        <v>3</v>
      </c>
      <c r="D77" s="100">
        <v>4</v>
      </c>
      <c r="E77" s="100"/>
      <c r="F77" s="100">
        <v>5</v>
      </c>
      <c r="G77" s="100"/>
      <c r="H77" s="100">
        <v>6</v>
      </c>
      <c r="I77" s="100"/>
      <c r="J77" s="100">
        <v>7</v>
      </c>
      <c r="K77" s="96"/>
    </row>
    <row r="78" spans="1:22" ht="21.95" customHeight="1" x14ac:dyDescent="0.2">
      <c r="A78" s="22">
        <v>1</v>
      </c>
      <c r="B78" s="29" t="s">
        <v>79</v>
      </c>
      <c r="C78" s="30"/>
      <c r="D78" s="96"/>
      <c r="E78" s="96"/>
      <c r="F78" s="96"/>
      <c r="G78" s="96"/>
      <c r="H78" s="96"/>
      <c r="I78" s="96"/>
      <c r="J78" s="96"/>
      <c r="K78" s="96"/>
    </row>
    <row r="79" spans="1:22" ht="27" customHeight="1" x14ac:dyDescent="0.2">
      <c r="A79" s="31"/>
      <c r="B79" s="32" t="s">
        <v>80</v>
      </c>
      <c r="C79" s="32" t="s">
        <v>81</v>
      </c>
      <c r="D79" s="61" t="s">
        <v>82</v>
      </c>
      <c r="E79" s="61"/>
      <c r="F79" s="97">
        <v>49</v>
      </c>
      <c r="G79" s="97"/>
      <c r="H79" s="96"/>
      <c r="I79" s="96"/>
      <c r="J79" s="97">
        <f t="shared" ref="J79:J85" si="3">F79+H79</f>
        <v>49</v>
      </c>
      <c r="K79" s="97"/>
    </row>
    <row r="80" spans="1:22" ht="21.75" customHeight="1" x14ac:dyDescent="0.2">
      <c r="A80" s="31"/>
      <c r="B80" s="32" t="s">
        <v>83</v>
      </c>
      <c r="C80" s="32" t="s">
        <v>81</v>
      </c>
      <c r="D80" s="61" t="s">
        <v>82</v>
      </c>
      <c r="E80" s="61"/>
      <c r="F80" s="68">
        <v>1324</v>
      </c>
      <c r="G80" s="69"/>
      <c r="H80" s="70"/>
      <c r="I80" s="71"/>
      <c r="J80" s="68">
        <f t="shared" si="3"/>
        <v>1324</v>
      </c>
      <c r="K80" s="69"/>
    </row>
    <row r="81" spans="1:17" s="7" customFormat="1" ht="27" customHeight="1" x14ac:dyDescent="0.2">
      <c r="A81" s="33"/>
      <c r="B81" s="34" t="s">
        <v>84</v>
      </c>
      <c r="C81" s="34" t="s">
        <v>81</v>
      </c>
      <c r="D81" s="95" t="s">
        <v>85</v>
      </c>
      <c r="E81" s="95"/>
      <c r="F81" s="62">
        <v>5065.38</v>
      </c>
      <c r="G81" s="63"/>
      <c r="H81" s="62">
        <v>152.31</v>
      </c>
      <c r="I81" s="63"/>
      <c r="J81" s="62">
        <f t="shared" si="3"/>
        <v>5217.6900000000005</v>
      </c>
      <c r="K81" s="63"/>
      <c r="M81" s="35"/>
    </row>
    <row r="82" spans="1:17" s="7" customFormat="1" ht="24.75" customHeight="1" x14ac:dyDescent="0.2">
      <c r="A82" s="33"/>
      <c r="B82" s="34" t="s">
        <v>86</v>
      </c>
      <c r="C82" s="34" t="s">
        <v>81</v>
      </c>
      <c r="D82" s="95" t="s">
        <v>85</v>
      </c>
      <c r="E82" s="95"/>
      <c r="F82" s="62">
        <v>3597.88</v>
      </c>
      <c r="G82" s="63"/>
      <c r="H82" s="62">
        <f>117.53+15.78</f>
        <v>133.31</v>
      </c>
      <c r="I82" s="63"/>
      <c r="J82" s="62">
        <f t="shared" si="3"/>
        <v>3731.19</v>
      </c>
      <c r="K82" s="63"/>
      <c r="M82" s="36"/>
    </row>
    <row r="83" spans="1:17" s="7" customFormat="1" ht="27" customHeight="1" x14ac:dyDescent="0.2">
      <c r="A83" s="33"/>
      <c r="B83" s="34" t="s">
        <v>87</v>
      </c>
      <c r="C83" s="34" t="s">
        <v>81</v>
      </c>
      <c r="D83" s="95" t="s">
        <v>85</v>
      </c>
      <c r="E83" s="95"/>
      <c r="F83" s="62">
        <v>426.5</v>
      </c>
      <c r="G83" s="63"/>
      <c r="H83" s="62">
        <v>3.75</v>
      </c>
      <c r="I83" s="63"/>
      <c r="J83" s="92">
        <f t="shared" si="3"/>
        <v>430.25</v>
      </c>
      <c r="K83" s="92"/>
      <c r="L83" s="37"/>
      <c r="M83" s="38"/>
      <c r="N83" s="93"/>
      <c r="O83" s="93"/>
      <c r="P83" s="94"/>
      <c r="Q83" s="94"/>
    </row>
    <row r="84" spans="1:17" s="7" customFormat="1" ht="29.25" customHeight="1" x14ac:dyDescent="0.2">
      <c r="A84" s="33"/>
      <c r="B84" s="34" t="s">
        <v>88</v>
      </c>
      <c r="C84" s="34" t="s">
        <v>81</v>
      </c>
      <c r="D84" s="95" t="s">
        <v>85</v>
      </c>
      <c r="E84" s="95"/>
      <c r="F84" s="62">
        <v>1041</v>
      </c>
      <c r="G84" s="63"/>
      <c r="H84" s="62">
        <v>15.25</v>
      </c>
      <c r="I84" s="63"/>
      <c r="J84" s="92">
        <f t="shared" si="3"/>
        <v>1056.25</v>
      </c>
      <c r="K84" s="92"/>
      <c r="L84" s="37"/>
      <c r="M84" s="38"/>
      <c r="N84" s="93"/>
      <c r="O84" s="93"/>
      <c r="P84" s="94"/>
      <c r="Q84" s="94"/>
    </row>
    <row r="85" spans="1:17" s="7" customFormat="1" ht="24.4" customHeight="1" x14ac:dyDescent="0.2">
      <c r="A85" s="33"/>
      <c r="B85" s="34" t="s">
        <v>89</v>
      </c>
      <c r="C85" s="34" t="s">
        <v>90</v>
      </c>
      <c r="D85" s="88" t="s">
        <v>91</v>
      </c>
      <c r="E85" s="89"/>
      <c r="F85" s="62">
        <v>200000</v>
      </c>
      <c r="G85" s="63"/>
      <c r="H85" s="62"/>
      <c r="I85" s="63"/>
      <c r="J85" s="92">
        <f t="shared" si="3"/>
        <v>200000</v>
      </c>
      <c r="K85" s="92"/>
      <c r="L85" s="39"/>
      <c r="M85" s="39"/>
      <c r="N85" s="40"/>
      <c r="O85" s="40"/>
      <c r="P85" s="39"/>
      <c r="Q85" s="39"/>
    </row>
    <row r="86" spans="1:17" ht="19.149999999999999" customHeight="1" x14ac:dyDescent="0.2">
      <c r="A86" s="31">
        <v>2</v>
      </c>
      <c r="B86" s="29" t="s">
        <v>92</v>
      </c>
      <c r="C86" s="32"/>
      <c r="D86" s="61"/>
      <c r="E86" s="61"/>
      <c r="F86" s="73"/>
      <c r="G86" s="74"/>
      <c r="H86" s="75"/>
      <c r="I86" s="76"/>
      <c r="J86" s="73"/>
      <c r="K86" s="74"/>
    </row>
    <row r="87" spans="1:17" ht="28.5" customHeight="1" x14ac:dyDescent="0.2">
      <c r="A87" s="31"/>
      <c r="B87" s="32" t="s">
        <v>93</v>
      </c>
      <c r="C87" s="32" t="s">
        <v>94</v>
      </c>
      <c r="D87" s="61" t="s">
        <v>95</v>
      </c>
      <c r="E87" s="61"/>
      <c r="F87" s="79">
        <v>38313</v>
      </c>
      <c r="G87" s="80"/>
      <c r="H87" s="81"/>
      <c r="I87" s="82"/>
      <c r="J87" s="79">
        <f>F87+H87</f>
        <v>38313</v>
      </c>
      <c r="K87" s="80"/>
    </row>
    <row r="88" spans="1:17" ht="24.4" customHeight="1" x14ac:dyDescent="0.2">
      <c r="A88" s="31"/>
      <c r="B88" s="32" t="s">
        <v>96</v>
      </c>
      <c r="C88" s="32" t="s">
        <v>81</v>
      </c>
      <c r="D88" s="88" t="s">
        <v>91</v>
      </c>
      <c r="E88" s="89"/>
      <c r="F88" s="90">
        <v>175</v>
      </c>
      <c r="G88" s="91"/>
      <c r="H88" s="66"/>
      <c r="I88" s="67"/>
      <c r="J88" s="90">
        <f>F88</f>
        <v>175</v>
      </c>
      <c r="K88" s="91"/>
    </row>
    <row r="89" spans="1:17" ht="28.5" customHeight="1" x14ac:dyDescent="0.2">
      <c r="A89" s="31"/>
      <c r="B89" s="32" t="s">
        <v>97</v>
      </c>
      <c r="C89" s="32" t="s">
        <v>90</v>
      </c>
      <c r="D89" s="88" t="s">
        <v>91</v>
      </c>
      <c r="E89" s="89"/>
      <c r="F89" s="81">
        <v>30</v>
      </c>
      <c r="G89" s="82"/>
      <c r="H89" s="66"/>
      <c r="I89" s="67"/>
      <c r="J89" s="81">
        <f>F89</f>
        <v>30</v>
      </c>
      <c r="K89" s="82"/>
    </row>
    <row r="90" spans="1:17" ht="56.45" customHeight="1" x14ac:dyDescent="0.2">
      <c r="A90" s="41"/>
      <c r="B90" s="32" t="s">
        <v>98</v>
      </c>
      <c r="C90" s="32" t="s">
        <v>81</v>
      </c>
      <c r="D90" s="88" t="s">
        <v>99</v>
      </c>
      <c r="E90" s="89"/>
      <c r="F90" s="81"/>
      <c r="G90" s="82"/>
      <c r="H90" s="79">
        <v>11</v>
      </c>
      <c r="I90" s="80"/>
      <c r="J90" s="79">
        <f>F90+H90</f>
        <v>11</v>
      </c>
      <c r="K90" s="80"/>
    </row>
    <row r="91" spans="1:17" ht="38.1" customHeight="1" x14ac:dyDescent="0.2">
      <c r="A91" s="33"/>
      <c r="B91" s="32" t="s">
        <v>100</v>
      </c>
      <c r="C91" s="32" t="s">
        <v>81</v>
      </c>
      <c r="D91" s="88" t="s">
        <v>101</v>
      </c>
      <c r="E91" s="89"/>
      <c r="F91" s="81"/>
      <c r="G91" s="82"/>
      <c r="H91" s="79">
        <v>1</v>
      </c>
      <c r="I91" s="80"/>
      <c r="J91" s="79">
        <f>F91+H91</f>
        <v>1</v>
      </c>
      <c r="K91" s="80"/>
    </row>
    <row r="92" spans="1:17" ht="56.45" customHeight="1" x14ac:dyDescent="0.2">
      <c r="A92" s="41"/>
      <c r="B92" s="32" t="s">
        <v>102</v>
      </c>
      <c r="C92" s="32" t="s">
        <v>81</v>
      </c>
      <c r="D92" s="88" t="s">
        <v>103</v>
      </c>
      <c r="E92" s="89"/>
      <c r="F92" s="90">
        <v>13</v>
      </c>
      <c r="G92" s="91"/>
      <c r="H92" s="79"/>
      <c r="I92" s="80"/>
      <c r="J92" s="79">
        <f>F92+H92</f>
        <v>13</v>
      </c>
      <c r="K92" s="80"/>
    </row>
    <row r="93" spans="1:17" ht="38.1" customHeight="1" x14ac:dyDescent="0.2">
      <c r="A93" s="41"/>
      <c r="B93" s="32" t="s">
        <v>104</v>
      </c>
      <c r="C93" s="32" t="s">
        <v>81</v>
      </c>
      <c r="D93" s="88" t="s">
        <v>105</v>
      </c>
      <c r="E93" s="89"/>
      <c r="F93" s="90">
        <v>4</v>
      </c>
      <c r="G93" s="91"/>
      <c r="H93" s="79"/>
      <c r="I93" s="80"/>
      <c r="J93" s="79">
        <f>F93+H93</f>
        <v>4</v>
      </c>
      <c r="K93" s="80"/>
    </row>
    <row r="94" spans="1:17" ht="87.75" customHeight="1" x14ac:dyDescent="0.2">
      <c r="A94" s="42"/>
      <c r="B94" s="43" t="s">
        <v>106</v>
      </c>
      <c r="C94" s="43" t="s">
        <v>81</v>
      </c>
      <c r="D94" s="86" t="s">
        <v>107</v>
      </c>
      <c r="E94" s="87"/>
      <c r="F94" s="90">
        <v>10</v>
      </c>
      <c r="G94" s="91"/>
      <c r="H94" s="79"/>
      <c r="I94" s="80"/>
      <c r="J94" s="79">
        <f t="shared" ref="J94:J95" si="4">F94+H94</f>
        <v>10</v>
      </c>
      <c r="K94" s="80"/>
    </row>
    <row r="95" spans="1:17" ht="51.6" customHeight="1" x14ac:dyDescent="0.2">
      <c r="A95" s="42"/>
      <c r="B95" s="43" t="s">
        <v>108</v>
      </c>
      <c r="C95" s="43" t="s">
        <v>109</v>
      </c>
      <c r="D95" s="86" t="s">
        <v>91</v>
      </c>
      <c r="E95" s="87"/>
      <c r="F95" s="66">
        <f>ROUND(D72/52,0)</f>
        <v>3846</v>
      </c>
      <c r="G95" s="67"/>
      <c r="H95" s="79"/>
      <c r="I95" s="80"/>
      <c r="J95" s="64">
        <f t="shared" si="4"/>
        <v>3846</v>
      </c>
      <c r="K95" s="65"/>
      <c r="M95" s="11"/>
    </row>
    <row r="96" spans="1:17" ht="21.75" customHeight="1" x14ac:dyDescent="0.2">
      <c r="A96" s="31">
        <v>3</v>
      </c>
      <c r="B96" s="29" t="s">
        <v>110</v>
      </c>
      <c r="C96" s="32"/>
      <c r="D96" s="61"/>
      <c r="E96" s="61"/>
      <c r="F96" s="84"/>
      <c r="G96" s="85"/>
      <c r="H96" s="84"/>
      <c r="I96" s="85"/>
      <c r="J96" s="84"/>
      <c r="K96" s="85"/>
    </row>
    <row r="97" spans="1:11" ht="32.65" customHeight="1" x14ac:dyDescent="0.2">
      <c r="A97" s="31"/>
      <c r="B97" s="32" t="s">
        <v>111</v>
      </c>
      <c r="C97" s="32" t="s">
        <v>90</v>
      </c>
      <c r="D97" s="61" t="s">
        <v>91</v>
      </c>
      <c r="E97" s="61"/>
      <c r="F97" s="62">
        <f>ROUND(D71/F87,2)</f>
        <v>14392.79</v>
      </c>
      <c r="G97" s="63"/>
      <c r="H97" s="62">
        <f>ROUND(F71/F87,2)</f>
        <v>2653.66</v>
      </c>
      <c r="I97" s="63"/>
      <c r="J97" s="62">
        <f t="shared" ref="J97:J104" si="5">F97+H97</f>
        <v>17046.45</v>
      </c>
      <c r="K97" s="63"/>
    </row>
    <row r="98" spans="1:11" ht="29.25" customHeight="1" x14ac:dyDescent="0.2">
      <c r="A98" s="31"/>
      <c r="B98" s="32" t="s">
        <v>112</v>
      </c>
      <c r="C98" s="32" t="s">
        <v>94</v>
      </c>
      <c r="D98" s="61" t="s">
        <v>91</v>
      </c>
      <c r="E98" s="61"/>
      <c r="F98" s="70">
        <f>ROUND(F87/F80,0)</f>
        <v>29</v>
      </c>
      <c r="G98" s="71"/>
      <c r="H98" s="84"/>
      <c r="I98" s="85"/>
      <c r="J98" s="68">
        <f t="shared" si="5"/>
        <v>29</v>
      </c>
      <c r="K98" s="69"/>
    </row>
    <row r="99" spans="1:11" ht="29.25" customHeight="1" x14ac:dyDescent="0.2">
      <c r="A99" s="31"/>
      <c r="B99" s="34" t="s">
        <v>113</v>
      </c>
      <c r="C99" s="32" t="s">
        <v>94</v>
      </c>
      <c r="D99" s="61" t="s">
        <v>91</v>
      </c>
      <c r="E99" s="61"/>
      <c r="F99" s="70">
        <f>ROUND(F87/F82,0)</f>
        <v>11</v>
      </c>
      <c r="G99" s="71"/>
      <c r="H99" s="68"/>
      <c r="I99" s="69"/>
      <c r="J99" s="68">
        <f t="shared" si="5"/>
        <v>11</v>
      </c>
      <c r="K99" s="69"/>
    </row>
    <row r="100" spans="1:11" s="7" customFormat="1" ht="39.4" customHeight="1" x14ac:dyDescent="0.2">
      <c r="A100" s="33"/>
      <c r="B100" s="32" t="s">
        <v>114</v>
      </c>
      <c r="C100" s="32" t="s">
        <v>90</v>
      </c>
      <c r="D100" s="61" t="s">
        <v>91</v>
      </c>
      <c r="E100" s="61"/>
      <c r="F100" s="81"/>
      <c r="G100" s="82"/>
      <c r="H100" s="62">
        <f>ROUND(F62/H90,2)</f>
        <v>899792.76</v>
      </c>
      <c r="I100" s="63"/>
      <c r="J100" s="62">
        <f t="shared" si="5"/>
        <v>899792.76</v>
      </c>
      <c r="K100" s="63"/>
    </row>
    <row r="101" spans="1:11" s="7" customFormat="1" ht="39.4" customHeight="1" x14ac:dyDescent="0.2">
      <c r="A101" s="33"/>
      <c r="B101" s="32" t="s">
        <v>115</v>
      </c>
      <c r="C101" s="32" t="s">
        <v>90</v>
      </c>
      <c r="D101" s="61" t="s">
        <v>91</v>
      </c>
      <c r="E101" s="61"/>
      <c r="F101" s="81"/>
      <c r="G101" s="82"/>
      <c r="H101" s="62">
        <v>1249446.24</v>
      </c>
      <c r="I101" s="63"/>
      <c r="J101" s="62">
        <f t="shared" si="5"/>
        <v>1249446.24</v>
      </c>
      <c r="K101" s="63"/>
    </row>
    <row r="102" spans="1:11" s="7" customFormat="1" ht="39.4" customHeight="1" x14ac:dyDescent="0.2">
      <c r="A102" s="33"/>
      <c r="B102" s="32" t="s">
        <v>116</v>
      </c>
      <c r="C102" s="32" t="s">
        <v>90</v>
      </c>
      <c r="D102" s="61" t="s">
        <v>91</v>
      </c>
      <c r="E102" s="61"/>
      <c r="F102" s="81">
        <v>366148</v>
      </c>
      <c r="G102" s="82"/>
      <c r="H102" s="62"/>
      <c r="I102" s="63"/>
      <c r="J102" s="62">
        <f t="shared" si="5"/>
        <v>366148</v>
      </c>
      <c r="K102" s="63"/>
    </row>
    <row r="103" spans="1:11" s="7" customFormat="1" ht="33.4" customHeight="1" x14ac:dyDescent="0.2">
      <c r="A103" s="33"/>
      <c r="B103" s="32" t="s">
        <v>117</v>
      </c>
      <c r="C103" s="32" t="s">
        <v>90</v>
      </c>
      <c r="D103" s="61" t="s">
        <v>91</v>
      </c>
      <c r="E103" s="61"/>
      <c r="F103" s="81">
        <v>182734.89</v>
      </c>
      <c r="G103" s="82"/>
      <c r="H103" s="62"/>
      <c r="I103" s="63"/>
      <c r="J103" s="62">
        <f t="shared" si="5"/>
        <v>182734.89</v>
      </c>
      <c r="K103" s="63"/>
    </row>
    <row r="104" spans="1:11" s="7" customFormat="1" ht="25.15" customHeight="1" x14ac:dyDescent="0.2">
      <c r="A104" s="33"/>
      <c r="B104" s="32" t="s">
        <v>118</v>
      </c>
      <c r="C104" s="43" t="s">
        <v>90</v>
      </c>
      <c r="D104" s="83" t="s">
        <v>91</v>
      </c>
      <c r="E104" s="83"/>
      <c r="F104" s="81">
        <f>F85/F94</f>
        <v>20000</v>
      </c>
      <c r="G104" s="82"/>
      <c r="H104" s="73"/>
      <c r="I104" s="74"/>
      <c r="J104" s="62">
        <f t="shared" si="5"/>
        <v>20000</v>
      </c>
      <c r="K104" s="63"/>
    </row>
    <row r="105" spans="1:11" s="7" customFormat="1" ht="21.75" customHeight="1" x14ac:dyDescent="0.2">
      <c r="A105" s="44">
        <v>4</v>
      </c>
      <c r="B105" s="45" t="s">
        <v>119</v>
      </c>
      <c r="C105" s="46"/>
      <c r="D105" s="72"/>
      <c r="E105" s="72"/>
      <c r="F105" s="73"/>
      <c r="G105" s="74"/>
      <c r="H105" s="75"/>
      <c r="I105" s="76"/>
      <c r="J105" s="77"/>
      <c r="K105" s="78"/>
    </row>
    <row r="106" spans="1:11" ht="27.2" customHeight="1" x14ac:dyDescent="0.2">
      <c r="A106" s="31"/>
      <c r="B106" s="32" t="s">
        <v>120</v>
      </c>
      <c r="C106" s="32" t="s">
        <v>94</v>
      </c>
      <c r="D106" s="61" t="s">
        <v>121</v>
      </c>
      <c r="E106" s="61"/>
      <c r="F106" s="79">
        <v>1794</v>
      </c>
      <c r="G106" s="80"/>
      <c r="H106" s="79"/>
      <c r="I106" s="80"/>
      <c r="J106" s="79">
        <f>F106+H106</f>
        <v>1794</v>
      </c>
      <c r="K106" s="80"/>
    </row>
    <row r="107" spans="1:11" ht="24.4" customHeight="1" x14ac:dyDescent="0.2">
      <c r="A107" s="31"/>
      <c r="B107" s="32" t="s">
        <v>122</v>
      </c>
      <c r="C107" s="32" t="s">
        <v>123</v>
      </c>
      <c r="D107" s="61" t="s">
        <v>121</v>
      </c>
      <c r="E107" s="61"/>
      <c r="F107" s="68">
        <v>10</v>
      </c>
      <c r="G107" s="69"/>
      <c r="H107" s="70"/>
      <c r="I107" s="71"/>
      <c r="J107" s="68">
        <f>F107+H107</f>
        <v>10</v>
      </c>
      <c r="K107" s="69"/>
    </row>
    <row r="108" spans="1:11" ht="23.1" customHeight="1" x14ac:dyDescent="0.2">
      <c r="A108" s="31"/>
      <c r="B108" s="32" t="s">
        <v>124</v>
      </c>
      <c r="C108" s="32" t="s">
        <v>123</v>
      </c>
      <c r="D108" s="61" t="s">
        <v>121</v>
      </c>
      <c r="E108" s="61"/>
      <c r="F108" s="70">
        <v>3</v>
      </c>
      <c r="G108" s="71"/>
      <c r="H108" s="68"/>
      <c r="I108" s="69"/>
      <c r="J108" s="68">
        <f>F108+H108</f>
        <v>3</v>
      </c>
      <c r="K108" s="69"/>
    </row>
    <row r="109" spans="1:11" s="7" customFormat="1" ht="24.4" customHeight="1" x14ac:dyDescent="0.2">
      <c r="A109" s="32"/>
      <c r="B109" s="32" t="s">
        <v>125</v>
      </c>
      <c r="C109" s="32" t="s">
        <v>123</v>
      </c>
      <c r="D109" s="61" t="s">
        <v>91</v>
      </c>
      <c r="E109" s="61"/>
      <c r="F109" s="62"/>
      <c r="G109" s="63"/>
      <c r="H109" s="64">
        <v>140.4</v>
      </c>
      <c r="I109" s="65"/>
      <c r="J109" s="64">
        <f>F109+H109</f>
        <v>140.4</v>
      </c>
      <c r="K109" s="65"/>
    </row>
    <row r="110" spans="1:11" ht="27" customHeight="1" x14ac:dyDescent="0.2">
      <c r="A110" s="30"/>
      <c r="B110" s="32" t="s">
        <v>126</v>
      </c>
      <c r="C110" s="32" t="s">
        <v>123</v>
      </c>
      <c r="D110" s="61" t="s">
        <v>91</v>
      </c>
      <c r="E110" s="61"/>
      <c r="F110" s="66">
        <v>94.8</v>
      </c>
      <c r="G110" s="67"/>
      <c r="H110" s="66"/>
      <c r="I110" s="67"/>
      <c r="J110" s="66">
        <f>F110</f>
        <v>94.8</v>
      </c>
      <c r="K110" s="67"/>
    </row>
    <row r="111" spans="1:11" s="47" customFormat="1" ht="23.25" customHeight="1" x14ac:dyDescent="0.25">
      <c r="A111" s="58" t="s">
        <v>127</v>
      </c>
      <c r="B111" s="58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s="47" customFormat="1" ht="15.75" customHeight="1" x14ac:dyDescent="0.25">
      <c r="A112" s="48"/>
      <c r="B112" s="13"/>
      <c r="C112" s="13"/>
      <c r="D112" s="13"/>
      <c r="E112" s="49"/>
      <c r="F112" s="13"/>
      <c r="G112" s="13"/>
      <c r="H112" s="59" t="s">
        <v>128</v>
      </c>
      <c r="I112" s="59"/>
      <c r="J112" s="59"/>
      <c r="K112" s="59"/>
    </row>
    <row r="113" spans="1:11" s="47" customFormat="1" ht="54" customHeight="1" x14ac:dyDescent="0.25">
      <c r="A113" s="58" t="s">
        <v>129</v>
      </c>
      <c r="B113" s="58"/>
      <c r="C113" s="13"/>
      <c r="D113" s="13"/>
      <c r="E113" s="50" t="s">
        <v>130</v>
      </c>
      <c r="F113" s="51"/>
      <c r="G113" s="51"/>
      <c r="H113" s="55" t="s">
        <v>131</v>
      </c>
      <c r="I113" s="56"/>
      <c r="J113" s="56"/>
      <c r="K113" s="56"/>
    </row>
    <row r="114" spans="1:11" s="47" customFormat="1" ht="28.5" customHeight="1" x14ac:dyDescent="0.25">
      <c r="A114" s="58" t="s">
        <v>132</v>
      </c>
      <c r="B114" s="58"/>
      <c r="C114" s="13"/>
      <c r="D114" s="13"/>
      <c r="E114" s="13"/>
      <c r="F114" s="13"/>
      <c r="G114" s="13"/>
      <c r="H114" s="60"/>
      <c r="I114" s="60"/>
      <c r="J114" s="60"/>
      <c r="K114" s="60"/>
    </row>
    <row r="115" spans="1:11" s="47" customFormat="1" ht="20.25" customHeight="1" x14ac:dyDescent="0.25">
      <c r="A115" s="48"/>
      <c r="B115" s="13"/>
      <c r="C115" s="13"/>
      <c r="D115" s="13"/>
      <c r="E115" s="49"/>
      <c r="F115" s="13"/>
      <c r="G115" s="13"/>
      <c r="H115" s="54" t="s">
        <v>133</v>
      </c>
      <c r="I115" s="54"/>
      <c r="J115" s="54"/>
      <c r="K115" s="54"/>
    </row>
    <row r="116" spans="1:11" s="47" customFormat="1" ht="34.5" customHeight="1" x14ac:dyDescent="0.2">
      <c r="A116" s="48" t="s">
        <v>134</v>
      </c>
      <c r="B116" s="13"/>
      <c r="C116" s="48"/>
      <c r="D116" s="13"/>
      <c r="E116" s="50" t="s">
        <v>130</v>
      </c>
      <c r="F116" s="50"/>
      <c r="G116" s="51"/>
      <c r="H116" s="55" t="s">
        <v>131</v>
      </c>
      <c r="I116" s="56"/>
      <c r="J116" s="56"/>
      <c r="K116" s="56"/>
    </row>
    <row r="117" spans="1:11" ht="15.75" x14ac:dyDescent="0.2">
      <c r="B117" s="57" t="s">
        <v>135</v>
      </c>
      <c r="C117" s="57"/>
      <c r="D117" s="57"/>
    </row>
    <row r="118" spans="1:11" x14ac:dyDescent="0.2">
      <c r="B118" s="52"/>
    </row>
  </sheetData>
  <mergeCells count="300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B46:H46"/>
    <mergeCell ref="B47:H47"/>
    <mergeCell ref="A49:K49"/>
    <mergeCell ref="A51:K51"/>
    <mergeCell ref="B53:H53"/>
    <mergeCell ref="B54:H54"/>
    <mergeCell ref="A39:K39"/>
    <mergeCell ref="A40:K40"/>
    <mergeCell ref="A41:K41"/>
    <mergeCell ref="A42:K42"/>
    <mergeCell ref="A43:K43"/>
    <mergeCell ref="A44:K44"/>
    <mergeCell ref="S57:T57"/>
    <mergeCell ref="U57:V57"/>
    <mergeCell ref="B58:C58"/>
    <mergeCell ref="D58:E58"/>
    <mergeCell ref="F58:G58"/>
    <mergeCell ref="H58:I58"/>
    <mergeCell ref="S58:T58"/>
    <mergeCell ref="U58:V58"/>
    <mergeCell ref="A55:H55"/>
    <mergeCell ref="A56:I56"/>
    <mergeCell ref="B57:C57"/>
    <mergeCell ref="D57:E57"/>
    <mergeCell ref="F57:G57"/>
    <mergeCell ref="H57:I57"/>
    <mergeCell ref="B60:C60"/>
    <mergeCell ref="D60:E60"/>
    <mergeCell ref="F60:G60"/>
    <mergeCell ref="H60:I60"/>
    <mergeCell ref="S60:T60"/>
    <mergeCell ref="U60:V60"/>
    <mergeCell ref="B59:C59"/>
    <mergeCell ref="D59:E59"/>
    <mergeCell ref="F59:G59"/>
    <mergeCell ref="H59:I59"/>
    <mergeCell ref="S59:T59"/>
    <mergeCell ref="U59:V59"/>
    <mergeCell ref="M62:N62"/>
    <mergeCell ref="S62:T62"/>
    <mergeCell ref="U62:V62"/>
    <mergeCell ref="B63:C63"/>
    <mergeCell ref="D63:E63"/>
    <mergeCell ref="F63:G63"/>
    <mergeCell ref="H63:I63"/>
    <mergeCell ref="B61:C61"/>
    <mergeCell ref="D61:E61"/>
    <mergeCell ref="F61:G61"/>
    <mergeCell ref="H61:I61"/>
    <mergeCell ref="B62:C62"/>
    <mergeCell ref="D62:E62"/>
    <mergeCell ref="F62:G62"/>
    <mergeCell ref="H62:I62"/>
    <mergeCell ref="M66:N66"/>
    <mergeCell ref="O66:P66"/>
    <mergeCell ref="Q66:R66"/>
    <mergeCell ref="A67:H67"/>
    <mergeCell ref="M67:N67"/>
    <mergeCell ref="O67:P67"/>
    <mergeCell ref="Q67:R67"/>
    <mergeCell ref="U64:V64"/>
    <mergeCell ref="A65:C65"/>
    <mergeCell ref="D65:E65"/>
    <mergeCell ref="F65:G65"/>
    <mergeCell ref="H65:I65"/>
    <mergeCell ref="M65:N65"/>
    <mergeCell ref="O65:P65"/>
    <mergeCell ref="Q65:R65"/>
    <mergeCell ref="S65:T65"/>
    <mergeCell ref="U65:V65"/>
    <mergeCell ref="B64:C64"/>
    <mergeCell ref="D64:E64"/>
    <mergeCell ref="F64:G64"/>
    <mergeCell ref="H64:I64"/>
    <mergeCell ref="M64:N64"/>
    <mergeCell ref="S64:T64"/>
    <mergeCell ref="M68:N68"/>
    <mergeCell ref="O68:P68"/>
    <mergeCell ref="Q68:R68"/>
    <mergeCell ref="A69:C69"/>
    <mergeCell ref="D69:E69"/>
    <mergeCell ref="F69:G69"/>
    <mergeCell ref="H69:I69"/>
    <mergeCell ref="M69:N69"/>
    <mergeCell ref="O69:P69"/>
    <mergeCell ref="A70:C70"/>
    <mergeCell ref="D70:E70"/>
    <mergeCell ref="F70:G70"/>
    <mergeCell ref="H70:I70"/>
    <mergeCell ref="A71:C71"/>
    <mergeCell ref="D71:E71"/>
    <mergeCell ref="F71:G71"/>
    <mergeCell ref="H71:I71"/>
    <mergeCell ref="A68:I68"/>
    <mergeCell ref="O71:P71"/>
    <mergeCell ref="A72:C72"/>
    <mergeCell ref="D72:E72"/>
    <mergeCell ref="F72:G72"/>
    <mergeCell ref="H72:I72"/>
    <mergeCell ref="A73:C73"/>
    <mergeCell ref="D73:E73"/>
    <mergeCell ref="F73:G73"/>
    <mergeCell ref="H73:I73"/>
    <mergeCell ref="A75:H75"/>
    <mergeCell ref="D76:E76"/>
    <mergeCell ref="F76:G76"/>
    <mergeCell ref="H76:I76"/>
    <mergeCell ref="J76:K76"/>
    <mergeCell ref="D77:E77"/>
    <mergeCell ref="F77:G77"/>
    <mergeCell ref="H77:I77"/>
    <mergeCell ref="J77:K77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P83:Q83"/>
    <mergeCell ref="D84:E84"/>
    <mergeCell ref="F84:G84"/>
    <mergeCell ref="H84:I84"/>
    <mergeCell ref="J84:K84"/>
    <mergeCell ref="N84:O84"/>
    <mergeCell ref="P84:Q84"/>
    <mergeCell ref="D82:E82"/>
    <mergeCell ref="F82:G82"/>
    <mergeCell ref="H82:I82"/>
    <mergeCell ref="J82:K82"/>
    <mergeCell ref="D83:E83"/>
    <mergeCell ref="F83:G83"/>
    <mergeCell ref="H83:I83"/>
    <mergeCell ref="J83:K83"/>
    <mergeCell ref="D85:E85"/>
    <mergeCell ref="F85:G85"/>
    <mergeCell ref="H85:I85"/>
    <mergeCell ref="J85:K85"/>
    <mergeCell ref="D86:E86"/>
    <mergeCell ref="F86:G86"/>
    <mergeCell ref="H86:I86"/>
    <mergeCell ref="J86:K86"/>
    <mergeCell ref="N83:O83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H115:K115"/>
    <mergeCell ref="H116:K116"/>
    <mergeCell ref="B117:D117"/>
    <mergeCell ref="A111:B111"/>
    <mergeCell ref="H112:K112"/>
    <mergeCell ref="A113:B113"/>
    <mergeCell ref="H113:K113"/>
    <mergeCell ref="A114:B114"/>
    <mergeCell ref="H114:K114"/>
  </mergeCells>
  <pageMargins left="0.74803149606299213" right="0.23622047244094491" top="0.35433070866141736" bottom="0.15748031496062992" header="0.51181102362204722" footer="0.51181102362204722"/>
  <pageSetup paperSize="9" scale="51" fitToHeight="4" orientation="landscape" r:id="rId1"/>
  <rowBreaks count="2" manualBreakCount="2">
    <brk id="73" max="11" man="1"/>
    <brk id="10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2024-07-17T14:11:47Z</dcterms:created>
  <dcterms:modified xsi:type="dcterms:W3CDTF">2024-07-19T12:51:39Z</dcterms:modified>
</cp:coreProperties>
</file>