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Вересень\0509\Освіта паспорти\"/>
    </mc:Choice>
  </mc:AlternateContent>
  <bookViews>
    <workbookView xWindow="435" yWindow="45" windowWidth="25245" windowHeight="8325"/>
  </bookViews>
  <sheets>
    <sheet name="0611021" sheetId="1" r:id="rId1"/>
  </sheets>
  <definedNames>
    <definedName name="_xlnm.Print_Area" localSheetId="0">'0611021'!$A$1:$L$123</definedName>
  </definedNames>
  <calcPr calcId="152511"/>
</workbook>
</file>

<file path=xl/calcChain.xml><?xml version="1.0" encoding="utf-8"?>
<calcChain xmlns="http://schemas.openxmlformats.org/spreadsheetml/2006/main">
  <c r="P116" i="1" l="1"/>
  <c r="P117" i="1" s="1"/>
  <c r="J115" i="1"/>
  <c r="J114" i="1"/>
  <c r="J113" i="1"/>
  <c r="J112" i="1"/>
  <c r="J111" i="1"/>
  <c r="J109" i="1"/>
  <c r="F109" i="1"/>
  <c r="J108" i="1"/>
  <c r="J107" i="1"/>
  <c r="J105" i="1"/>
  <c r="F103" i="1"/>
  <c r="J103" i="1" s="1"/>
  <c r="F102" i="1"/>
  <c r="J102" i="1" s="1"/>
  <c r="H101" i="1"/>
  <c r="F99" i="1"/>
  <c r="J99" i="1" s="1"/>
  <c r="J98" i="1"/>
  <c r="J97" i="1"/>
  <c r="J96" i="1"/>
  <c r="J94" i="1"/>
  <c r="J93" i="1"/>
  <c r="J92" i="1"/>
  <c r="J91" i="1"/>
  <c r="J90" i="1"/>
  <c r="J88" i="1"/>
  <c r="J87" i="1"/>
  <c r="J86" i="1"/>
  <c r="H85" i="1"/>
  <c r="J85" i="1" s="1"/>
  <c r="J84" i="1"/>
  <c r="J83" i="1"/>
  <c r="J82" i="1"/>
  <c r="H75" i="1"/>
  <c r="H74" i="1"/>
  <c r="F73" i="1"/>
  <c r="F76" i="1" s="1"/>
  <c r="D73" i="1"/>
  <c r="F101" i="1" s="1"/>
  <c r="F67" i="1"/>
  <c r="F66" i="1"/>
  <c r="H66" i="1" s="1"/>
  <c r="F65" i="1"/>
  <c r="H65" i="1" s="1"/>
  <c r="F64" i="1"/>
  <c r="H104" i="1" s="1"/>
  <c r="J104" i="1" s="1"/>
  <c r="H63" i="1"/>
  <c r="H62" i="1"/>
  <c r="F61" i="1"/>
  <c r="D61" i="1"/>
  <c r="D67" i="1" s="1"/>
  <c r="H64" i="1" l="1"/>
  <c r="J101" i="1"/>
  <c r="H73" i="1"/>
  <c r="H76" i="1" s="1"/>
  <c r="H61" i="1"/>
  <c r="H67" i="1" s="1"/>
  <c r="D76" i="1"/>
</calcChain>
</file>

<file path=xl/sharedStrings.xml><?xml version="1.0" encoding="utf-8"?>
<sst xmlns="http://schemas.openxmlformats.org/spreadsheetml/2006/main" count="203" uniqueCount="144">
  <si>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</si>
  <si>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</si>
  <si>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</si>
  <si>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</si>
  <si>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</si>
  <si>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</si>
  <si>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</si>
  <si>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</si>
  <si>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</si>
  <si>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</si>
  <si>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0921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</si>
  <si>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закладами загальної середньої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</si>
  <si>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</si>
  <si>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- 615 994 432,23 гривень, у тому числі загального фонду — 513 809 913,10 гривень та спеціального фонду — 102 184 519,13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</si>
  <si>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</si>
  <si>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 від 28.06.1996 року № 254к/96-ВР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</si>
  <si>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</si>
  <si>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року № 2402-III  "Про охорону дитинства" (із змінами і доповненнями)</t>
  </si>
  <si>
    <t>Закон України від 05.09.2017 року № 2145- VІІI  “Про освіту”   (із змінами і доповненнями)</t>
  </si>
  <si>
    <t>Закон України від 16.01.2020 року № 463-IX  “Про повну загальну середню освіту” (із змінами і доповненнями)</t>
  </si>
  <si>
    <t xml:space="preserve">Закон України від 09.11.2023 року № 3460-IX  "Про Державний бюджет України на 2024 рік" </t>
  </si>
  <si>
    <t>Закон України від 31.12.2020 року № 2342-IV "Про забезпечення організаційно-правових умов соціального захисту дітей-сиріт та дітей, позбавлених батьківського піклування" (із змінами і доповненнями)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</si>
  <si>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</si>
  <si>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 від 26.08.2014 року № 836  “Про деякі питання запровадження програмно-цільового 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</si>
  <si>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</si>
  <si>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 від 30.11.2020 року 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</si>
  <si>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</si>
  <si>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</si>
  <si>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Міністерством освіти і науки від 23.04.2018 року № 414 "Типовий перелік спеціальних засобів корекції психофізичного розвитку дітей з особливими освітніми потребами, які в інклюзивних та спеціальних класах (групах) закладів освіти" (із змінами і доповненнями)</t>
  </si>
  <si>
    <t>Наказ Міністерства освіти і науки України від 08.06.2018  № 609 «Про затвердження Примірного положення про команду психолого-педагогічного супроводу дитини з особливими освітніми потребами в закладі загальної середньої та дошкільної освіти»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</si>
  <si>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</si>
  <si>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  (із змінами і доповненнями)</t>
  </si>
  <si>
    <t>Постанова Кабінету Міністрів України від 30.08.2002 року №1298 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</si>
  <si>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</si>
  <si>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від 28.12.2021 року 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</si>
  <si>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</si>
  <si>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</si>
  <si>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</si>
  <si>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</si>
  <si>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16.03.2016 року № 24 "Про забезпечення безоплатним харчуванням учнів 1-4 класів загальноосвітніх навчальних закладів, учнів 5-11 класів загальноосвітніх навчальних закладів з числа малозабезпечених дітей"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</si>
  <si>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</si>
  <si>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</si>
  <si>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виконавчого комітету від 08.12.2022 року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</si>
  <si>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</si>
  <si>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</si>
  <si>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</si>
  <si>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21.03.2024 року № 79</t>
  </si>
  <si>
    <t>Рішення сесії Хмельницької міської ради від 22.05.2024 року № 6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</si>
  <si>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13.06.2024 року № 83</t>
  </si>
  <si>
    <t>Протокол засідання постійної комісії з питань планування, бюджету, фінансів та децентралізації від 05.07.2024 року № 85</t>
  </si>
  <si>
    <t>Протокол засідання постійної комісії з питань планування, бюджету, фінансів та децентралізації від 19.07.2024 року № 86</t>
  </si>
  <si>
    <t>Рішення сесії Хмельницької міської ради від 16.08.2024 року № 6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</si>
  <si>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</si>
  <si>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</si>
  <si>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</si>
  <si>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</si>
  <si>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r>
      <t>7. Мета бюджетної програми:</t>
    </r>
    <r>
      <rPr>
        <b/>
        <u/>
        <sz val="12"/>
        <rFont val="Times New Roman"/>
        <family val="1"/>
        <charset val="204"/>
      </rPr>
      <t> Забезпечення надання послуг денними закладами загальної середньої освіти</t>
    </r>
  </si>
  <si>
    <t> 8.Завдання бюджетної програми:</t>
  </si>
  <si>
    <t>Завдання</t>
  </si>
  <si>
    <t>Забезпечити надання відповідних послуг денними закладами загальної середньої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</si>
  <si>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</si>
  <si>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</si>
  <si>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</si>
  <si>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</si>
  <si>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</si>
  <si>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</si>
  <si>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</si>
  <si>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</si>
  <si>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Організація роботи пунктів обігріву в закладах загальної середньої освіти</t>
  </si>
  <si>
    <t xml:space="preserve">Проведення капітальних ремонтів </t>
  </si>
  <si>
    <t>Реконструкція та реставрація, будівництво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</si>
  <si>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</si>
  <si>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</si>
  <si>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</si>
  <si>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</si>
  <si>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</si>
  <si>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Програма бюджетування за участі громадськості (Бюджет участі) Хмельницької міської територіальної громади на 2024-2026 роки                    (із змінами)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</si>
  <si>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</si>
  <si>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</si>
  <si>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</si>
  <si>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</si>
  <si>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</si>
  <si>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</si>
  <si>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</si>
  <si>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</si>
  <si>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</si>
  <si>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</si>
  <si>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</si>
  <si>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</si>
  <si>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</si>
  <si>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</si>
  <si>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</si>
  <si>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Обсяг видатків на забезпечення роботи пунктів обігріву в закладах загальної середньої освіти</t>
  </si>
  <si>
    <t>грн</t>
  </si>
  <si>
    <t>Розрахунок</t>
  </si>
  <si>
    <t>продукту</t>
  </si>
  <si>
    <t>Кількість учнів в загальноосвітніх школах</t>
  </si>
  <si>
    <t>осіб</t>
  </si>
  <si>
    <t>Мережа шкіл, звіт ЗНЗ-1</t>
  </si>
  <si>
    <t>Планова кількість днів харчування учнів</t>
  </si>
  <si>
    <t>Вартість харчування учня 1- 4 класів</t>
  </si>
  <si>
    <t>Кількість закладів, в яких буде проведений капітальний ремонт в тому числі виготовлення ПКД</t>
  </si>
  <si>
    <t>Рішення сесії від 21.12.2023 року № 15, рішення сесії від 13.03.2024 року № 13, рішення сесії від 22.05.2024 № 6</t>
  </si>
  <si>
    <t>Кількість закладів, в яких буде проведена реконструкція</t>
  </si>
  <si>
    <t>Рішення сесії від 13.03.2024 року № 13</t>
  </si>
  <si>
    <t>Кількість закладів, у яких буде реалізовано громадські проєкти (Бюджет участі)</t>
  </si>
  <si>
    <t>Рішення сесії від 16.08.2024 року № 6</t>
  </si>
  <si>
    <t xml:space="preserve">Кількість закладів, в яких будуть проведені поточні ремонти </t>
  </si>
  <si>
    <t>Рішення сесії від 13.03.2024 року № 13, протокол від 21.03.2024 року № 79, протокол від 13.06.2024 року № 83; рішення сесії від 6.08.2024 року № 6</t>
  </si>
  <si>
    <t>Кількість закладів, в яких буде облаштовано споруди цивільного захисту (укриття, бомбосховища тощо)</t>
  </si>
  <si>
    <t>Рішення сесії від 13.03.2024 року № 13, рішення сесії від 22.05.2024 № 6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</si>
  <si>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</si>
  <si>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2 - аг</t>
  </si>
  <si>
    <t>Кількість паливно-мастильних матеріалів для забезпечення роботи пунктів обігріву в закладах загальної середньої освіти</t>
  </si>
  <si>
    <t>л</t>
  </si>
  <si>
    <t>ефективності</t>
  </si>
  <si>
    <t>Витрати на одного здобувача освіти</t>
  </si>
  <si>
    <t>Середня наповнюваність класів</t>
  </si>
  <si>
    <t>Кількість дітей на одного педагогічного працівника</t>
  </si>
  <si>
    <t>Середні витрати на проведення капітального ремонту одного навчального закладу загальної середньої освіти в тому числі виготовлення ПКД</t>
  </si>
  <si>
    <t>Середні витрати на проведення реконструкції одного навчального закладу загальної середньої освіти</t>
  </si>
  <si>
    <t>Середні витрати на один заклад загальної середньої освіти на реалізацію громадського проєкту (Бюджет участі)</t>
  </si>
  <si>
    <t>Середні витрати на один заклад загальної середньої освіти на облаштування споруд цивільного захисту (укриття, бомбосховища тощо)</t>
  </si>
  <si>
    <t xml:space="preserve">Середні витрати на один заклад загальної середньої освіти на виконання поточних ремонтів </t>
  </si>
  <si>
    <t>Середні витрати на один пункт обігріву</t>
  </si>
  <si>
    <t>якості</t>
  </si>
  <si>
    <t>Кількість учнів, які закінчили школу</t>
  </si>
  <si>
    <t>Звітність</t>
  </si>
  <si>
    <t>золота медаль</t>
  </si>
  <si>
    <t>%</t>
  </si>
  <si>
    <t>срібна медаль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</si>
  <si>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</si>
  <si>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</si>
  <si>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</si>
  <si>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</si>
  <si>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</si>
  <si>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</si>
  <si>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</si>
  <si>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</si>
  <si>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</si>
  <si>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</si>
  <si>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</si>
  <si>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30 серпня 2024 року № 163</t>
    </r>
  </si>
  <si>
    <t xml:space="preserve">Ярослава Балабась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</si>
</sst>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0.0"/>
    <numFmt numFmtId="167" formatCode="#,##0.0\ _₴"/>
  </numFmts>
  <fonts count="32" x14ac:knownFonts="1"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0" borderId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23" fillId="0" borderId="0"/>
    <xf numFmtId="0" fontId="2" fillId="0" borderId="0"/>
    <xf numFmtId="0" fontId="27" fillId="0" borderId="0"/>
    <xf numFmtId="0" fontId="23" fillId="0" borderId="0"/>
    <xf numFmtId="0" fontId="29" fillId="0" borderId="0"/>
    <xf numFmtId="0" fontId="30" fillId="0" borderId="0"/>
    <xf numFmtId="0" fontId="1" fillId="0" borderId="0"/>
    <xf numFmtId="0" fontId="21" fillId="16" borderId="13" applyNumberFormat="0" applyFont="0" applyAlignment="0" applyProtection="0"/>
    <xf numFmtId="0" fontId="31" fillId="0" borderId="0"/>
    <xf numFmtId="43" fontId="2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vertical="center" wrapText="1"/>
    </xf>
    <xf numFmtId="164" fontId="12" fillId="0" borderId="0" xfId="1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3" fontId="9" fillId="0" borderId="1" xfId="1" applyNumberFormat="1" applyFont="1" applyFill="1" applyBorder="1" applyAlignment="1">
      <alignment horizontal="center" vertical="center" wrapText="1" shrinkToFit="1"/>
    </xf>
    <xf numFmtId="3" fontId="9" fillId="0" borderId="0" xfId="1" applyNumberFormat="1" applyFont="1" applyFill="1" applyBorder="1" applyAlignment="1">
      <alignment horizontal="center" vertical="center" wrapText="1" shrinkToFit="1"/>
    </xf>
    <xf numFmtId="1" fontId="9" fillId="0" borderId="1" xfId="1" applyNumberFormat="1" applyFont="1" applyFill="1" applyBorder="1" applyAlignment="1">
      <alignment horizontal="center" vertical="center" wrapText="1" shrinkToFi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 wrapText="1" shrinkToFit="1"/>
    </xf>
    <xf numFmtId="1" fontId="16" fillId="0" borderId="0" xfId="1" applyNumberFormat="1" applyFont="1" applyFill="1" applyBorder="1" applyAlignment="1">
      <alignment vertical="center" wrapText="1" shrinkToFi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vertical="center" wrapText="1" shrinkToFi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4" fontId="3" fillId="0" borderId="0" xfId="1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left" vertical="center" wrapText="1"/>
    </xf>
    <xf numFmtId="4" fontId="19" fillId="0" borderId="0" xfId="1" applyNumberFormat="1" applyFont="1" applyFill="1" applyBorder="1" applyAlignment="1">
      <alignment horizontal="left" vertical="center" wrapText="1"/>
    </xf>
    <xf numFmtId="4" fontId="11" fillId="0" borderId="0" xfId="1" applyNumberFormat="1" applyFont="1" applyFill="1" applyBorder="1" applyAlignment="1">
      <alignment horizontal="left" vertical="center" wrapText="1"/>
    </xf>
    <xf numFmtId="2" fontId="17" fillId="0" borderId="9" xfId="1" applyNumberFormat="1" applyFont="1" applyFill="1" applyBorder="1" applyAlignment="1">
      <alignment vertical="center" wrapText="1" shrinkToFit="1"/>
    </xf>
    <xf numFmtId="2" fontId="17" fillId="0" borderId="0" xfId="1" applyNumberFormat="1" applyFont="1" applyFill="1" applyBorder="1" applyAlignment="1">
      <alignment vertical="center" wrapText="1" shrinkToFit="1"/>
    </xf>
    <xf numFmtId="2" fontId="17" fillId="0" borderId="0" xfId="1" applyNumberFormat="1" applyFont="1" applyFill="1" applyBorder="1" applyAlignment="1">
      <alignment horizontal="center" vertical="center" wrapText="1" shrinkToFit="1"/>
    </xf>
    <xf numFmtId="166" fontId="17" fillId="0" borderId="0" xfId="1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left" vertical="center" wrapText="1"/>
    </xf>
    <xf numFmtId="0" fontId="2" fillId="0" borderId="0" xfId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wrapText="1"/>
    </xf>
    <xf numFmtId="4" fontId="3" fillId="0" borderId="0" xfId="1" applyNumberFormat="1" applyFont="1" applyFill="1" applyBorder="1" applyAlignment="1">
      <alignment horizontal="right" vertical="center" wrapText="1" shrinkToFi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center" vertical="center" wrapText="1" shrinkToFit="1"/>
    </xf>
    <xf numFmtId="164" fontId="3" fillId="0" borderId="5" xfId="1" applyNumberFormat="1" applyFont="1" applyFill="1" applyBorder="1" applyAlignment="1">
      <alignment horizontal="center" vertical="center" wrapText="1" shrinkToFit="1"/>
    </xf>
    <xf numFmtId="167" fontId="3" fillId="0" borderId="3" xfId="1" applyNumberFormat="1" applyFont="1" applyFill="1" applyBorder="1" applyAlignment="1">
      <alignment horizontal="center" vertical="center" wrapText="1" shrinkToFit="1"/>
    </xf>
    <xf numFmtId="167" fontId="3" fillId="0" borderId="5" xfId="1" applyNumberFormat="1" applyFont="1" applyFill="1" applyBorder="1" applyAlignment="1">
      <alignment horizontal="center" vertical="center" wrapText="1" shrinkToFit="1"/>
    </xf>
    <xf numFmtId="167" fontId="3" fillId="0" borderId="3" xfId="1" applyNumberFormat="1" applyFont="1" applyFill="1" applyBorder="1" applyAlignment="1">
      <alignment horizontal="center" vertical="center" wrapText="1"/>
    </xf>
    <xf numFmtId="167" fontId="3" fillId="0" borderId="5" xfId="1" applyNumberFormat="1" applyFont="1" applyFill="1" applyBorder="1" applyAlignment="1">
      <alignment horizontal="center" vertical="center" wrapText="1"/>
    </xf>
    <xf numFmtId="165" fontId="9" fillId="0" borderId="3" xfId="1" applyNumberFormat="1" applyFont="1" applyFill="1" applyBorder="1" applyAlignment="1">
      <alignment horizontal="center" vertical="center" wrapText="1" shrinkToFit="1"/>
    </xf>
    <xf numFmtId="165" fontId="9" fillId="0" borderId="5" xfId="1" applyNumberFormat="1" applyFont="1" applyFill="1" applyBorder="1" applyAlignment="1">
      <alignment horizontal="center" vertical="center" wrapText="1" shrinkToFit="1"/>
    </xf>
    <xf numFmtId="165" fontId="9" fillId="0" borderId="3" xfId="1" applyNumberFormat="1" applyFont="1" applyFill="1" applyBorder="1" applyAlignment="1">
      <alignment horizontal="center" vertical="center" wrapText="1"/>
    </xf>
    <xf numFmtId="165" fontId="9" fillId="0" borderId="5" xfId="1" applyNumberFormat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left" vertical="center" wrapText="1"/>
    </xf>
    <xf numFmtId="164" fontId="17" fillId="0" borderId="3" xfId="1" applyNumberFormat="1" applyFont="1" applyFill="1" applyBorder="1" applyAlignment="1">
      <alignment horizontal="center" vertical="center" wrapText="1" shrinkToFit="1"/>
    </xf>
    <xf numFmtId="164" fontId="17" fillId="0" borderId="5" xfId="1" applyNumberFormat="1" applyFont="1" applyFill="1" applyBorder="1" applyAlignment="1">
      <alignment horizontal="center" vertical="center" wrapText="1" shrinkToFit="1"/>
    </xf>
    <xf numFmtId="164" fontId="17" fillId="0" borderId="3" xfId="1" applyNumberFormat="1" applyFont="1" applyFill="1" applyBorder="1" applyAlignment="1">
      <alignment horizontal="center" vertical="center" wrapText="1"/>
    </xf>
    <xf numFmtId="164" fontId="17" fillId="0" borderId="5" xfId="1" applyNumberFormat="1" applyFont="1" applyFill="1" applyBorder="1" applyAlignment="1">
      <alignment horizontal="center" vertical="center" wrapText="1"/>
    </xf>
    <xf numFmtId="164" fontId="18" fillId="0" borderId="3" xfId="1" applyNumberFormat="1" applyFont="1" applyFill="1" applyBorder="1" applyAlignment="1">
      <alignment horizontal="center" vertical="center" wrapText="1" shrinkToFit="1"/>
    </xf>
    <xf numFmtId="164" fontId="18" fillId="0" borderId="5" xfId="1" applyNumberFormat="1" applyFont="1" applyFill="1" applyBorder="1" applyAlignment="1">
      <alignment horizontal="center" vertical="center" wrapText="1" shrinkToFit="1"/>
    </xf>
    <xf numFmtId="165" fontId="3" fillId="0" borderId="3" xfId="1" applyNumberFormat="1" applyFont="1" applyFill="1" applyBorder="1" applyAlignment="1">
      <alignment horizontal="center" vertical="center" wrapText="1" shrinkToFit="1"/>
    </xf>
    <xf numFmtId="165" fontId="3" fillId="0" borderId="5" xfId="1" applyNumberFormat="1" applyFont="1" applyFill="1" applyBorder="1" applyAlignment="1">
      <alignment horizontal="center" vertical="center" wrapText="1" shrinkToFi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9" fillId="0" borderId="3" xfId="1" applyNumberFormat="1" applyFont="1" applyFill="1" applyBorder="1" applyAlignment="1">
      <alignment horizontal="center" vertical="center" wrapText="1" shrinkToFit="1"/>
    </xf>
    <xf numFmtId="164" fontId="9" fillId="0" borderId="5" xfId="1" applyNumberFormat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 shrinkToFit="1"/>
    </xf>
    <xf numFmtId="0" fontId="18" fillId="0" borderId="2" xfId="1" applyFont="1" applyFill="1" applyBorder="1" applyAlignment="1">
      <alignment horizontal="left" vertical="center" wrapText="1"/>
    </xf>
    <xf numFmtId="166" fontId="17" fillId="0" borderId="0" xfId="1" applyNumberFormat="1" applyFont="1" applyFill="1" applyBorder="1" applyAlignment="1">
      <alignment horizontal="center" vertical="center" wrapText="1" shrinkToFit="1"/>
    </xf>
    <xf numFmtId="2" fontId="17" fillId="0" borderId="0" xfId="1" applyNumberFormat="1" applyFont="1" applyFill="1" applyBorder="1" applyAlignment="1">
      <alignment horizontal="center" vertical="center" wrapText="1" shrinkToFi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0" fontId="9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 wrapText="1" shrinkToFit="1"/>
    </xf>
    <xf numFmtId="0" fontId="3" fillId="0" borderId="7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4" fontId="9" fillId="0" borderId="2" xfId="1" applyNumberFormat="1" applyFont="1" applyFill="1" applyBorder="1" applyAlignment="1">
      <alignment horizontal="right" vertical="center" wrapText="1" shrinkToFit="1"/>
    </xf>
    <xf numFmtId="0" fontId="3" fillId="0" borderId="0" xfId="1" applyFont="1" applyFill="1" applyBorder="1" applyAlignment="1">
      <alignment horizontal="left" vertical="center" wrapTex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0" fontId="3" fillId="0" borderId="4" xfId="1" applyFont="1" applyFill="1" applyBorder="1" applyAlignment="1">
      <alignment horizontal="left" vertical="center" wrapText="1"/>
    </xf>
    <xf numFmtId="4" fontId="9" fillId="0" borderId="2" xfId="1" applyNumberFormat="1" applyFont="1" applyFill="1" applyBorder="1" applyAlignment="1">
      <alignment vertical="center" wrapText="1" shrinkToFit="1"/>
    </xf>
    <xf numFmtId="0" fontId="3" fillId="0" borderId="6" xfId="1" applyFont="1" applyFill="1" applyBorder="1" applyAlignment="1">
      <alignment horizontal="right" vertical="center" wrapTex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0" fontId="3" fillId="0" borderId="2" xfId="1" applyFont="1" applyFill="1" applyBorder="1" applyAlignment="1">
      <alignment horizontal="center" vertical="center" wrapText="1"/>
    </xf>
    <xf numFmtId="4" fontId="3" fillId="0" borderId="2" xfId="1" applyNumberFormat="1" applyFont="1" applyFill="1" applyBorder="1" applyAlignment="1">
      <alignment horizontal="right" vertical="center" wrapText="1" shrinkToFit="1"/>
    </xf>
    <xf numFmtId="4" fontId="3" fillId="0" borderId="0" xfId="1" applyNumberFormat="1" applyFont="1" applyFill="1" applyBorder="1" applyAlignment="1">
      <alignment horizontal="right" vertical="center" wrapText="1" shrinkToFit="1"/>
    </xf>
    <xf numFmtId="0" fontId="14" fillId="0" borderId="0" xfId="1" applyFont="1" applyFill="1" applyBorder="1" applyAlignment="1">
      <alignment horizontal="center" vertical="center" wrapText="1"/>
    </xf>
    <xf numFmtId="1" fontId="16" fillId="0" borderId="0" xfId="1" applyNumberFormat="1" applyFont="1" applyFill="1" applyBorder="1" applyAlignment="1">
      <alignment horizontal="center" vertical="center" wrapText="1" shrinkToFit="1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123"/>
  <sheetViews>
    <sheetView tabSelected="1" view="pageBreakPreview" zoomScale="70" zoomScaleNormal="70" zoomScaleSheetLayoutView="70" workbookViewId="0">
      <selection activeCell="C126" sqref="C126"/>
    </sheetView>
  </sheetViews>
  <sheetFormatPr defaultColWidth="9.33203125" defaultRowHeight="12.75" x14ac:dyDescent="0.2"/>
  <cols>
    <col min="1" max="1" width="27.1640625" style="1" customWidth="1"/>
    <col min="2" max="2" width="102.1640625" style="1" customWidth="1"/>
    <col min="3" max="3" width="17" style="1" customWidth="1"/>
    <col min="4" max="4" width="23.1640625" style="1" customWidth="1"/>
    <col min="5" max="5" width="22.6640625" style="1" customWidth="1"/>
    <col min="6" max="6" width="2.6640625" style="1" customWidth="1"/>
    <col min="7" max="7" width="35" style="1" customWidth="1"/>
    <col min="8" max="8" width="16.5" style="1" customWidth="1"/>
    <col min="9" max="9" width="13" style="1" customWidth="1"/>
    <col min="10" max="10" width="24.33203125" style="1" customWidth="1"/>
    <col min="11" max="11" width="6.33203125" style="1" customWidth="1"/>
    <col min="12" max="12" width="4.83203125" style="1" customWidth="1"/>
    <col min="13" max="13" width="34.1640625" style="1" customWidth="1"/>
    <col min="14" max="14" width="13.1640625" style="1" customWidth="1"/>
    <col min="15" max="15" width="22.33203125" style="1" customWidth="1"/>
    <col min="16" max="16" width="16.5" style="1" hidden="1" customWidth="1"/>
    <col min="17" max="17" width="25.1640625" style="1" bestFit="1" customWidth="1"/>
    <col min="18" max="18" width="13.83203125" style="1" customWidth="1"/>
    <col min="19" max="19" width="23.5" style="1" customWidth="1"/>
    <col min="20" max="23" width="9.33203125" style="1"/>
    <col min="24" max="24" width="11.33203125" style="1" bestFit="1" customWidth="1"/>
    <col min="25" max="16384" width="9.33203125" style="1"/>
  </cols>
  <sheetData>
    <row r="1" spans="1:23" ht="88.5" customHeight="1" x14ac:dyDescent="0.25">
      <c r="B1" s="2"/>
      <c r="C1" s="2"/>
      <c r="D1" s="2"/>
      <c r="E1" s="2"/>
      <c r="F1" s="2"/>
      <c r="G1" s="3"/>
      <c r="H1" s="115" t="s">
        <v>0</v>
      </c>
      <c r="I1" s="116"/>
      <c r="J1" s="116"/>
      <c r="K1" s="116"/>
      <c r="L1" s="116"/>
    </row>
    <row r="2" spans="1:23" ht="135" customHeight="1" x14ac:dyDescent="0.2">
      <c r="B2" s="2"/>
      <c r="C2" s="2"/>
      <c r="D2" s="2"/>
      <c r="E2" s="2"/>
      <c r="F2" s="2"/>
      <c r="G2" s="4"/>
      <c r="H2" s="96" t="s">
        <v>142</v>
      </c>
      <c r="I2" s="96"/>
      <c r="J2" s="96"/>
      <c r="K2" s="96"/>
      <c r="L2" s="96"/>
    </row>
    <row r="3" spans="1:23" ht="47.25" customHeight="1" x14ac:dyDescent="0.2">
      <c r="A3" s="117" t="s">
        <v>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23" ht="111.2" customHeight="1" x14ac:dyDescent="0.2">
      <c r="A4" s="5" t="s">
        <v>2</v>
      </c>
      <c r="B4" s="113" t="s">
        <v>3</v>
      </c>
      <c r="C4" s="113"/>
      <c r="D4" s="113"/>
      <c r="E4" s="113"/>
      <c r="F4" s="113"/>
      <c r="G4" s="56" t="s">
        <v>4</v>
      </c>
      <c r="H4" s="56"/>
      <c r="I4" s="56"/>
      <c r="J4" s="56"/>
      <c r="K4" s="56"/>
    </row>
    <row r="5" spans="1:23" ht="97.5" customHeight="1" x14ac:dyDescent="0.2">
      <c r="A5" s="4" t="s">
        <v>5</v>
      </c>
      <c r="B5" s="56" t="s">
        <v>6</v>
      </c>
      <c r="C5" s="113"/>
      <c r="D5" s="113"/>
      <c r="E5" s="113"/>
      <c r="F5" s="113"/>
      <c r="G5" s="113" t="s">
        <v>7</v>
      </c>
      <c r="H5" s="113"/>
      <c r="I5" s="113"/>
      <c r="J5" s="113"/>
      <c r="K5" s="113"/>
    </row>
    <row r="6" spans="1:23" ht="150.75" customHeight="1" x14ac:dyDescent="0.2">
      <c r="A6" s="4" t="s">
        <v>8</v>
      </c>
      <c r="B6" s="56" t="s">
        <v>9</v>
      </c>
      <c r="C6" s="113"/>
      <c r="D6" s="6" t="s">
        <v>10</v>
      </c>
      <c r="E6" s="114" t="s">
        <v>11</v>
      </c>
      <c r="F6" s="56"/>
      <c r="G6" s="56" t="s">
        <v>12</v>
      </c>
      <c r="H6" s="113"/>
      <c r="I6" s="113"/>
      <c r="J6" s="113"/>
      <c r="K6" s="113"/>
    </row>
    <row r="7" spans="1:23" s="7" customFormat="1" ht="25.15" customHeight="1" x14ac:dyDescent="0.2">
      <c r="A7" s="96" t="s">
        <v>13</v>
      </c>
      <c r="B7" s="96"/>
      <c r="C7" s="96"/>
      <c r="D7" s="96"/>
      <c r="E7" s="96"/>
      <c r="F7" s="96"/>
      <c r="G7" s="96"/>
      <c r="H7" s="96"/>
      <c r="I7" s="96"/>
      <c r="J7" s="96"/>
      <c r="K7" s="96"/>
      <c r="M7" s="8"/>
      <c r="N7" s="8"/>
      <c r="O7" s="8"/>
      <c r="P7" s="8"/>
      <c r="Q7" s="8"/>
    </row>
    <row r="8" spans="1:23" ht="18" customHeight="1" x14ac:dyDescent="0.2">
      <c r="A8" s="115" t="s">
        <v>14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</row>
    <row r="9" spans="1:23" ht="21.75" customHeight="1" x14ac:dyDescent="0.2">
      <c r="A9" s="108" t="s">
        <v>15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</row>
    <row r="10" spans="1:23" ht="21.2" customHeight="1" x14ac:dyDescent="0.2">
      <c r="A10" s="108" t="s">
        <v>16</v>
      </c>
      <c r="B10" s="108"/>
      <c r="C10" s="108"/>
      <c r="D10" s="108"/>
      <c r="E10" s="108"/>
      <c r="F10" s="108"/>
      <c r="G10" s="108"/>
      <c r="H10" s="108"/>
      <c r="I10" s="108"/>
      <c r="J10" s="9"/>
      <c r="K10" s="9"/>
    </row>
    <row r="11" spans="1:23" ht="25.5" customHeight="1" x14ac:dyDescent="0.2">
      <c r="A11" s="108" t="s">
        <v>17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23" ht="25.5" customHeight="1" x14ac:dyDescent="0.2">
      <c r="A12" s="108" t="s">
        <v>18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</row>
    <row r="13" spans="1:23" ht="25.5" customHeight="1" x14ac:dyDescent="0.2">
      <c r="A13" s="108" t="s">
        <v>19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</row>
    <row r="14" spans="1:23" ht="25.5" customHeight="1" x14ac:dyDescent="0.2">
      <c r="A14" s="108" t="s">
        <v>20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</row>
    <row r="15" spans="1:23" ht="25.5" customHeight="1" x14ac:dyDescent="0.2">
      <c r="A15" s="108" t="s">
        <v>21</v>
      </c>
      <c r="B15" s="108"/>
      <c r="C15" s="108"/>
      <c r="D15" s="108"/>
      <c r="E15" s="108"/>
      <c r="F15" s="108"/>
      <c r="G15" s="108"/>
      <c r="H15" s="108"/>
      <c r="I15" s="108"/>
      <c r="J15" s="108"/>
      <c r="K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 ht="25.5" customHeight="1" x14ac:dyDescent="0.2">
      <c r="A16" s="108" t="s">
        <v>22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11" ht="25.5" customHeight="1" x14ac:dyDescent="0.2">
      <c r="A17" s="108" t="s">
        <v>23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</row>
    <row r="18" spans="1:11" ht="23.45" customHeight="1" x14ac:dyDescent="0.2">
      <c r="A18" s="108" t="s">
        <v>24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</row>
    <row r="19" spans="1:11" ht="27.95" customHeight="1" x14ac:dyDescent="0.2">
      <c r="A19" s="108" t="s">
        <v>25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</row>
    <row r="20" spans="1:11" ht="24.4" customHeight="1" x14ac:dyDescent="0.2">
      <c r="A20" s="108" t="s">
        <v>26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</row>
    <row r="21" spans="1:11" ht="24.4" customHeight="1" x14ac:dyDescent="0.2">
      <c r="A21" s="108" t="s">
        <v>27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</row>
    <row r="22" spans="1:11" ht="24.4" customHeight="1" x14ac:dyDescent="0.2">
      <c r="A22" s="108" t="s">
        <v>28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</row>
    <row r="23" spans="1:11" ht="24.4" customHeight="1" x14ac:dyDescent="0.2">
      <c r="A23" s="108" t="s">
        <v>29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</row>
    <row r="24" spans="1:11" ht="26.45" customHeight="1" x14ac:dyDescent="0.2">
      <c r="A24" s="108" t="s">
        <v>30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</row>
    <row r="25" spans="1:11" ht="20.25" customHeight="1" x14ac:dyDescent="0.2">
      <c r="A25" s="108" t="s">
        <v>31</v>
      </c>
      <c r="B25" s="108"/>
      <c r="C25" s="108"/>
      <c r="D25" s="108"/>
      <c r="E25" s="108"/>
      <c r="F25" s="108"/>
      <c r="G25" s="108"/>
      <c r="H25" s="108"/>
      <c r="I25" s="108"/>
      <c r="J25" s="108"/>
      <c r="K25" s="9"/>
    </row>
    <row r="26" spans="1:11" ht="39.75" customHeight="1" x14ac:dyDescent="0.2">
      <c r="A26" s="108" t="s">
        <v>32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</row>
    <row r="27" spans="1:11" ht="27" customHeight="1" x14ac:dyDescent="0.2">
      <c r="A27" s="108" t="s">
        <v>33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</row>
    <row r="28" spans="1:11" ht="34.5" customHeight="1" x14ac:dyDescent="0.2">
      <c r="A28" s="108" t="s">
        <v>34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</row>
    <row r="29" spans="1:11" ht="24.4" customHeight="1" x14ac:dyDescent="0.2">
      <c r="A29" s="108" t="s">
        <v>35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</row>
    <row r="30" spans="1:11" ht="22.7" customHeight="1" x14ac:dyDescent="0.2">
      <c r="A30" s="108" t="s">
        <v>36</v>
      </c>
      <c r="B30" s="108"/>
      <c r="C30" s="108"/>
      <c r="D30" s="108"/>
      <c r="E30" s="108"/>
      <c r="F30" s="108"/>
      <c r="G30" s="108"/>
      <c r="H30" s="108"/>
      <c r="I30" s="108"/>
      <c r="J30" s="108"/>
      <c r="K30" s="9"/>
    </row>
    <row r="31" spans="1:11" ht="22.7" customHeight="1" x14ac:dyDescent="0.2">
      <c r="A31" s="108" t="s">
        <v>37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</row>
    <row r="32" spans="1:11" ht="26.45" customHeight="1" x14ac:dyDescent="0.2">
      <c r="A32" s="108" t="s">
        <v>38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</row>
    <row r="33" spans="1:11" s="7" customFormat="1" ht="38.85" customHeight="1" x14ac:dyDescent="0.2">
      <c r="A33" s="108" t="s">
        <v>39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</row>
    <row r="34" spans="1:11" ht="39.4" customHeight="1" x14ac:dyDescent="0.2">
      <c r="A34" s="108" t="s">
        <v>40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</row>
    <row r="35" spans="1:11" ht="36.75" customHeight="1" x14ac:dyDescent="0.2">
      <c r="A35" s="108" t="s">
        <v>41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</row>
    <row r="36" spans="1:11" ht="22.9" customHeight="1" x14ac:dyDescent="0.2">
      <c r="A36" s="108" t="s">
        <v>42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</row>
    <row r="37" spans="1:11" ht="22.9" customHeight="1" x14ac:dyDescent="0.2">
      <c r="A37" s="108" t="s">
        <v>43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</row>
    <row r="38" spans="1:11" ht="22.9" customHeight="1" x14ac:dyDescent="0.2">
      <c r="A38" s="108" t="s">
        <v>44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</row>
    <row r="39" spans="1:11" ht="23.1" customHeight="1" x14ac:dyDescent="0.2">
      <c r="A39" s="107" t="s">
        <v>45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</row>
    <row r="40" spans="1:11" ht="23.1" customHeight="1" x14ac:dyDescent="0.2">
      <c r="A40" s="108" t="s">
        <v>46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</row>
    <row r="41" spans="1:11" ht="23.1" customHeight="1" x14ac:dyDescent="0.2">
      <c r="A41" s="107" t="s">
        <v>47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</row>
    <row r="42" spans="1:11" ht="23.1" customHeight="1" x14ac:dyDescent="0.2">
      <c r="A42" s="108" t="s">
        <v>48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</row>
    <row r="43" spans="1:11" ht="23.1" customHeight="1" x14ac:dyDescent="0.2">
      <c r="A43" s="108" t="s">
        <v>49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</row>
    <row r="44" spans="1:11" ht="23.1" customHeight="1" x14ac:dyDescent="0.2">
      <c r="A44" s="108" t="s">
        <v>50</v>
      </c>
      <c r="B44" s="108"/>
      <c r="C44" s="108"/>
      <c r="D44" s="108"/>
      <c r="E44" s="108"/>
      <c r="F44" s="108"/>
      <c r="G44" s="108"/>
      <c r="H44" s="108"/>
      <c r="I44" s="108"/>
      <c r="J44" s="108"/>
      <c r="K44" s="108"/>
    </row>
    <row r="45" spans="1:11" ht="23.1" customHeight="1" x14ac:dyDescent="0.2">
      <c r="A45" s="107" t="s">
        <v>51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</row>
    <row r="46" spans="1:11" ht="25.9" customHeight="1" x14ac:dyDescent="0.2">
      <c r="A46" s="108" t="s">
        <v>52</v>
      </c>
      <c r="B46" s="108"/>
      <c r="C46" s="108"/>
      <c r="D46" s="108"/>
      <c r="E46" s="108"/>
      <c r="F46" s="108"/>
      <c r="G46" s="108"/>
      <c r="H46" s="108"/>
      <c r="I46" s="108"/>
      <c r="J46" s="108"/>
      <c r="K46" s="108"/>
    </row>
    <row r="47" spans="1:11" ht="9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ht="21.75" customHeight="1" x14ac:dyDescent="0.2">
      <c r="A48" s="10" t="s">
        <v>53</v>
      </c>
      <c r="B48" s="91" t="s">
        <v>54</v>
      </c>
      <c r="C48" s="91"/>
      <c r="D48" s="91"/>
      <c r="E48" s="91"/>
      <c r="F48" s="91"/>
      <c r="G48" s="91"/>
      <c r="H48" s="91"/>
      <c r="I48" s="11"/>
      <c r="J48" s="11"/>
      <c r="K48" s="11"/>
    </row>
    <row r="49" spans="1:22" ht="44.1" customHeight="1" x14ac:dyDescent="0.2">
      <c r="A49" s="12">
        <v>1</v>
      </c>
      <c r="B49" s="57" t="s">
        <v>55</v>
      </c>
      <c r="C49" s="57"/>
      <c r="D49" s="57"/>
      <c r="E49" s="57"/>
      <c r="F49" s="57"/>
      <c r="G49" s="57"/>
      <c r="H49" s="57"/>
      <c r="I49" s="11"/>
      <c r="J49" s="11"/>
      <c r="K49" s="11"/>
    </row>
    <row r="50" spans="1:22" ht="7.5" customHeight="1" x14ac:dyDescent="0.2">
      <c r="A50" s="13"/>
      <c r="B50" s="5"/>
      <c r="C50" s="5"/>
      <c r="D50" s="5"/>
      <c r="E50" s="5"/>
      <c r="F50" s="5"/>
      <c r="G50" s="5"/>
      <c r="H50" s="5"/>
      <c r="I50" s="11"/>
      <c r="J50" s="11"/>
      <c r="K50" s="11"/>
    </row>
    <row r="51" spans="1:22" ht="25.9" customHeight="1" x14ac:dyDescent="0.2">
      <c r="A51" s="109" t="s">
        <v>56</v>
      </c>
      <c r="B51" s="110"/>
      <c r="C51" s="110"/>
      <c r="D51" s="110"/>
      <c r="E51" s="110"/>
      <c r="F51" s="110"/>
      <c r="G51" s="110"/>
      <c r="H51" s="110"/>
      <c r="I51" s="110"/>
      <c r="J51" s="110"/>
      <c r="K51" s="110"/>
    </row>
    <row r="52" spans="1:22" ht="6.2" customHeight="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22" ht="21.75" customHeight="1" x14ac:dyDescent="0.2">
      <c r="A53" s="96" t="s">
        <v>57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</row>
    <row r="54" spans="1:22" ht="7.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22" ht="17.45" customHeight="1" x14ac:dyDescent="0.2">
      <c r="A55" s="10" t="s">
        <v>53</v>
      </c>
      <c r="B55" s="91" t="s">
        <v>58</v>
      </c>
      <c r="C55" s="91"/>
      <c r="D55" s="91"/>
      <c r="E55" s="91"/>
      <c r="F55" s="91"/>
      <c r="G55" s="91"/>
      <c r="H55" s="91"/>
      <c r="I55" s="11"/>
      <c r="J55" s="11"/>
      <c r="K55" s="11"/>
    </row>
    <row r="56" spans="1:22" ht="19.149999999999999" customHeight="1" x14ac:dyDescent="0.2">
      <c r="A56" s="14">
        <v>1</v>
      </c>
      <c r="B56" s="81" t="s">
        <v>59</v>
      </c>
      <c r="C56" s="98"/>
      <c r="D56" s="98"/>
      <c r="E56" s="98"/>
      <c r="F56" s="98"/>
      <c r="G56" s="98"/>
      <c r="H56" s="82"/>
      <c r="I56" s="11"/>
      <c r="J56" s="11"/>
      <c r="K56" s="11"/>
    </row>
    <row r="57" spans="1:22" ht="23.25" customHeight="1" x14ac:dyDescent="0.2">
      <c r="A57" s="96" t="s">
        <v>60</v>
      </c>
      <c r="B57" s="96"/>
      <c r="C57" s="96"/>
      <c r="D57" s="96"/>
      <c r="E57" s="96"/>
      <c r="F57" s="96"/>
      <c r="G57" s="96"/>
      <c r="H57" s="96"/>
      <c r="I57" s="11"/>
      <c r="J57" s="11"/>
      <c r="K57" s="11"/>
    </row>
    <row r="58" spans="1:22" ht="15.75" customHeight="1" x14ac:dyDescent="0.2">
      <c r="A58" s="100" t="s">
        <v>61</v>
      </c>
      <c r="B58" s="100"/>
      <c r="C58" s="100"/>
      <c r="D58" s="100"/>
      <c r="E58" s="100"/>
      <c r="F58" s="100"/>
      <c r="G58" s="100"/>
      <c r="H58" s="100"/>
      <c r="I58" s="100"/>
      <c r="J58" s="4"/>
      <c r="K58" s="4"/>
    </row>
    <row r="59" spans="1:22" s="17" customFormat="1" ht="20.45" customHeight="1" x14ac:dyDescent="0.2">
      <c r="A59" s="15" t="s">
        <v>53</v>
      </c>
      <c r="B59" s="91" t="s">
        <v>62</v>
      </c>
      <c r="C59" s="91"/>
      <c r="D59" s="91" t="s">
        <v>63</v>
      </c>
      <c r="E59" s="91"/>
      <c r="F59" s="91" t="s">
        <v>64</v>
      </c>
      <c r="G59" s="91"/>
      <c r="H59" s="91" t="s">
        <v>65</v>
      </c>
      <c r="I59" s="91"/>
      <c r="J59" s="16"/>
      <c r="K59" s="6"/>
      <c r="S59" s="105"/>
      <c r="T59" s="105"/>
      <c r="U59" s="105"/>
      <c r="V59" s="105"/>
    </row>
    <row r="60" spans="1:22" ht="21.2" customHeight="1" x14ac:dyDescent="0.2">
      <c r="A60" s="18">
        <v>1</v>
      </c>
      <c r="B60" s="92">
        <v>2</v>
      </c>
      <c r="C60" s="92"/>
      <c r="D60" s="92">
        <v>3</v>
      </c>
      <c r="E60" s="92"/>
      <c r="F60" s="92">
        <v>4</v>
      </c>
      <c r="G60" s="92"/>
      <c r="H60" s="92">
        <v>6</v>
      </c>
      <c r="I60" s="92"/>
      <c r="J60" s="19"/>
      <c r="K60" s="11"/>
      <c r="S60" s="106"/>
      <c r="T60" s="106"/>
      <c r="U60" s="106"/>
      <c r="V60" s="106"/>
    </row>
    <row r="61" spans="1:22" ht="25.9" customHeight="1" x14ac:dyDescent="0.2">
      <c r="A61" s="20">
        <v>1</v>
      </c>
      <c r="B61" s="57" t="s">
        <v>66</v>
      </c>
      <c r="C61" s="57"/>
      <c r="D61" s="95">
        <f>425495117+46228690.62+3994644.14-37821038.66</f>
        <v>437897413.10000002</v>
      </c>
      <c r="E61" s="95"/>
      <c r="F61" s="103">
        <f>40461950-1400+200000+48000-211238+254400+76728.52+50000</f>
        <v>40878440.520000003</v>
      </c>
      <c r="G61" s="103"/>
      <c r="H61" s="95">
        <f t="shared" ref="H61:H66" si="0">D61+F61</f>
        <v>478775853.62</v>
      </c>
      <c r="I61" s="95"/>
      <c r="J61" s="21"/>
      <c r="K61" s="11"/>
      <c r="S61" s="101"/>
      <c r="T61" s="101"/>
      <c r="U61" s="101"/>
      <c r="V61" s="101"/>
    </row>
    <row r="62" spans="1:22" ht="24.4" customHeight="1" x14ac:dyDescent="0.2">
      <c r="A62" s="20">
        <v>2</v>
      </c>
      <c r="B62" s="57" t="s">
        <v>67</v>
      </c>
      <c r="C62" s="57"/>
      <c r="D62" s="95">
        <v>75712500</v>
      </c>
      <c r="E62" s="95"/>
      <c r="F62" s="103">
        <v>35178531.479999997</v>
      </c>
      <c r="G62" s="103"/>
      <c r="H62" s="95">
        <f t="shared" si="0"/>
        <v>110891031.47999999</v>
      </c>
      <c r="I62" s="95"/>
      <c r="J62" s="21"/>
      <c r="K62" s="11"/>
      <c r="S62" s="101"/>
      <c r="T62" s="101"/>
      <c r="U62" s="101"/>
      <c r="V62" s="101"/>
    </row>
    <row r="63" spans="1:22" ht="24.4" customHeight="1" x14ac:dyDescent="0.2">
      <c r="A63" s="20">
        <v>3</v>
      </c>
      <c r="B63" s="57" t="s">
        <v>68</v>
      </c>
      <c r="C63" s="57"/>
      <c r="D63" s="95">
        <v>200000</v>
      </c>
      <c r="E63" s="95"/>
      <c r="F63" s="103">
        <v>0</v>
      </c>
      <c r="G63" s="103"/>
      <c r="H63" s="95">
        <f t="shared" si="0"/>
        <v>200000</v>
      </c>
      <c r="I63" s="95"/>
      <c r="J63" s="21"/>
      <c r="K63" s="11"/>
      <c r="S63" s="22"/>
      <c r="T63" s="22"/>
      <c r="U63" s="22"/>
      <c r="V63" s="22"/>
    </row>
    <row r="64" spans="1:22" ht="18.399999999999999" customHeight="1" x14ac:dyDescent="0.2">
      <c r="A64" s="20">
        <v>4</v>
      </c>
      <c r="B64" s="57" t="s">
        <v>69</v>
      </c>
      <c r="C64" s="57"/>
      <c r="D64" s="103">
        <v>0</v>
      </c>
      <c r="E64" s="103"/>
      <c r="F64" s="103">
        <f>6215911.92-59496.82+3741305.29-500000</f>
        <v>9397720.3900000006</v>
      </c>
      <c r="G64" s="103"/>
      <c r="H64" s="95">
        <f t="shared" si="0"/>
        <v>9397720.3900000006</v>
      </c>
      <c r="I64" s="95"/>
      <c r="J64" s="21"/>
      <c r="K64" s="11"/>
      <c r="M64" s="104"/>
      <c r="N64" s="104"/>
      <c r="O64" s="23"/>
      <c r="S64" s="101"/>
      <c r="T64" s="101"/>
      <c r="U64" s="101"/>
      <c r="V64" s="101"/>
    </row>
    <row r="65" spans="1:24" ht="20.65" customHeight="1" x14ac:dyDescent="0.2">
      <c r="A65" s="20">
        <v>5</v>
      </c>
      <c r="B65" s="57" t="s">
        <v>70</v>
      </c>
      <c r="C65" s="57"/>
      <c r="D65" s="103">
        <v>0</v>
      </c>
      <c r="E65" s="103"/>
      <c r="F65" s="103">
        <f>1249446.24</f>
        <v>1249446.24</v>
      </c>
      <c r="G65" s="103"/>
      <c r="H65" s="95">
        <f t="shared" si="0"/>
        <v>1249446.24</v>
      </c>
      <c r="I65" s="95"/>
      <c r="J65" s="21"/>
      <c r="K65" s="11"/>
      <c r="M65" s="49"/>
      <c r="N65" s="49"/>
      <c r="O65" s="23"/>
      <c r="S65" s="22"/>
      <c r="T65" s="22"/>
      <c r="U65" s="22"/>
      <c r="V65" s="22"/>
    </row>
    <row r="66" spans="1:24" ht="25.15" customHeight="1" x14ac:dyDescent="0.2">
      <c r="A66" s="20">
        <v>6</v>
      </c>
      <c r="B66" s="57" t="s">
        <v>71</v>
      </c>
      <c r="C66" s="57"/>
      <c r="D66" s="103">
        <v>0</v>
      </c>
      <c r="E66" s="103"/>
      <c r="F66" s="103">
        <f>1352610+11510000-4470+(1394711+1400)+1226129.5</f>
        <v>15480380.5</v>
      </c>
      <c r="G66" s="103"/>
      <c r="H66" s="95">
        <f t="shared" si="0"/>
        <v>15480380.5</v>
      </c>
      <c r="I66" s="95"/>
      <c r="J66" s="21"/>
      <c r="K66" s="11"/>
      <c r="L66" s="23"/>
      <c r="M66" s="104"/>
      <c r="N66" s="104"/>
      <c r="S66" s="101"/>
      <c r="T66" s="101"/>
      <c r="U66" s="101"/>
      <c r="V66" s="101"/>
      <c r="X66" s="23"/>
    </row>
    <row r="67" spans="1:24" ht="17.649999999999999" customHeight="1" x14ac:dyDescent="0.2">
      <c r="A67" s="102" t="s">
        <v>72</v>
      </c>
      <c r="B67" s="102"/>
      <c r="C67" s="102"/>
      <c r="D67" s="95">
        <f>SUM(D61:D66)</f>
        <v>513809913.10000002</v>
      </c>
      <c r="E67" s="95"/>
      <c r="F67" s="103">
        <f>SUM(F61:F66)</f>
        <v>102184519.13</v>
      </c>
      <c r="G67" s="103"/>
      <c r="H67" s="95">
        <f>SUM(H61:H66)</f>
        <v>615994432.23000002</v>
      </c>
      <c r="I67" s="95"/>
      <c r="J67" s="11"/>
      <c r="K67" s="11"/>
      <c r="L67" s="23"/>
      <c r="M67" s="97"/>
      <c r="N67" s="97"/>
      <c r="O67" s="101"/>
      <c r="P67" s="101"/>
      <c r="Q67" s="101"/>
      <c r="R67" s="101"/>
      <c r="S67" s="101"/>
      <c r="T67" s="101"/>
      <c r="U67" s="101"/>
      <c r="V67" s="101"/>
    </row>
    <row r="68" spans="1:24" ht="13.7" customHeight="1" x14ac:dyDescent="0.2">
      <c r="A68" s="11"/>
      <c r="B68" s="5"/>
      <c r="C68" s="11"/>
      <c r="D68" s="24"/>
      <c r="E68" s="24"/>
      <c r="F68" s="24"/>
      <c r="G68" s="24"/>
      <c r="H68" s="24"/>
      <c r="I68" s="24"/>
      <c r="J68" s="11"/>
      <c r="K68" s="11"/>
      <c r="M68" s="97"/>
      <c r="N68" s="97"/>
      <c r="O68" s="101"/>
      <c r="P68" s="101"/>
      <c r="Q68" s="101"/>
      <c r="R68" s="101"/>
    </row>
    <row r="69" spans="1:24" ht="20.25" customHeight="1" x14ac:dyDescent="0.2">
      <c r="A69" s="96" t="s">
        <v>73</v>
      </c>
      <c r="B69" s="96"/>
      <c r="C69" s="96"/>
      <c r="D69" s="96"/>
      <c r="E69" s="96"/>
      <c r="F69" s="96"/>
      <c r="G69" s="96"/>
      <c r="H69" s="96"/>
      <c r="I69" s="11"/>
      <c r="J69" s="11"/>
      <c r="K69" s="11"/>
      <c r="M69" s="97"/>
      <c r="N69" s="97"/>
      <c r="O69" s="97"/>
      <c r="P69" s="97"/>
      <c r="Q69" s="101"/>
      <c r="R69" s="101"/>
    </row>
    <row r="70" spans="1:24" ht="16.5" customHeight="1" x14ac:dyDescent="0.2">
      <c r="A70" s="100" t="s">
        <v>61</v>
      </c>
      <c r="B70" s="100"/>
      <c r="C70" s="100"/>
      <c r="D70" s="100"/>
      <c r="E70" s="100"/>
      <c r="F70" s="100"/>
      <c r="G70" s="100"/>
      <c r="H70" s="100"/>
      <c r="I70" s="100"/>
      <c r="J70" s="4"/>
      <c r="K70" s="4"/>
      <c r="M70" s="97"/>
      <c r="N70" s="97"/>
      <c r="O70" s="97"/>
      <c r="P70" s="97"/>
      <c r="Q70" s="101"/>
      <c r="R70" s="101"/>
    </row>
    <row r="71" spans="1:24" ht="19.149999999999999" customHeight="1" x14ac:dyDescent="0.2">
      <c r="A71" s="91" t="s">
        <v>74</v>
      </c>
      <c r="B71" s="91"/>
      <c r="C71" s="91"/>
      <c r="D71" s="91" t="s">
        <v>63</v>
      </c>
      <c r="E71" s="91"/>
      <c r="F71" s="91" t="s">
        <v>64</v>
      </c>
      <c r="G71" s="91"/>
      <c r="H71" s="91" t="s">
        <v>65</v>
      </c>
      <c r="I71" s="91"/>
      <c r="J71" s="11"/>
      <c r="K71" s="11"/>
      <c r="M71" s="97"/>
      <c r="N71" s="97"/>
      <c r="O71" s="97"/>
      <c r="P71" s="97"/>
      <c r="Q71" s="22"/>
    </row>
    <row r="72" spans="1:24" ht="16.5" customHeight="1" x14ac:dyDescent="0.2">
      <c r="A72" s="92">
        <v>1</v>
      </c>
      <c r="B72" s="92"/>
      <c r="C72" s="92"/>
      <c r="D72" s="92">
        <v>2</v>
      </c>
      <c r="E72" s="92"/>
      <c r="F72" s="92">
        <v>3</v>
      </c>
      <c r="G72" s="92"/>
      <c r="H72" s="92">
        <v>4</v>
      </c>
      <c r="I72" s="92"/>
      <c r="J72" s="11"/>
      <c r="K72" s="11"/>
    </row>
    <row r="73" spans="1:24" ht="26.45" customHeight="1" x14ac:dyDescent="0.2">
      <c r="A73" s="81" t="s">
        <v>75</v>
      </c>
      <c r="B73" s="98"/>
      <c r="C73" s="82"/>
      <c r="D73" s="99">
        <f>501407617-200000+46228690.62+3994644.14-37821038.66-259342</f>
        <v>513350571.10000002</v>
      </c>
      <c r="E73" s="99"/>
      <c r="F73" s="99">
        <f>95348131.92+1185479.42+5136016.29+514891.5-594900</f>
        <v>101589619.13000001</v>
      </c>
      <c r="G73" s="99"/>
      <c r="H73" s="99">
        <f>F73+D73</f>
        <v>614940190.23000002</v>
      </c>
      <c r="I73" s="99"/>
      <c r="J73" s="11"/>
      <c r="K73" s="11"/>
      <c r="O73" s="97"/>
      <c r="P73" s="97"/>
    </row>
    <row r="74" spans="1:24" ht="42.75" customHeight="1" x14ac:dyDescent="0.2">
      <c r="A74" s="81" t="s">
        <v>76</v>
      </c>
      <c r="B74" s="98"/>
      <c r="C74" s="82"/>
      <c r="D74" s="99">
        <v>259342</v>
      </c>
      <c r="E74" s="99"/>
      <c r="F74" s="99">
        <v>594900</v>
      </c>
      <c r="G74" s="99"/>
      <c r="H74" s="99">
        <f>F74+D74</f>
        <v>854242</v>
      </c>
      <c r="I74" s="99"/>
      <c r="J74" s="11"/>
      <c r="K74" s="11"/>
      <c r="O74" s="24"/>
      <c r="P74" s="24"/>
    </row>
    <row r="75" spans="1:24" ht="64.5" customHeight="1" x14ac:dyDescent="0.2">
      <c r="A75" s="81" t="s">
        <v>77</v>
      </c>
      <c r="B75" s="98"/>
      <c r="C75" s="82"/>
      <c r="D75" s="99">
        <v>200000</v>
      </c>
      <c r="E75" s="99"/>
      <c r="F75" s="99">
        <v>0</v>
      </c>
      <c r="G75" s="99"/>
      <c r="H75" s="99">
        <f>F75+D75</f>
        <v>200000</v>
      </c>
      <c r="I75" s="99"/>
      <c r="J75" s="11"/>
      <c r="K75" s="11"/>
      <c r="O75" s="24"/>
      <c r="P75" s="24"/>
    </row>
    <row r="76" spans="1:24" s="26" customFormat="1" ht="20.45" customHeight="1" x14ac:dyDescent="0.2">
      <c r="A76" s="93" t="s">
        <v>72</v>
      </c>
      <c r="B76" s="94"/>
      <c r="C76" s="94"/>
      <c r="D76" s="95">
        <f>SUM(D73:D75)</f>
        <v>513809913.10000002</v>
      </c>
      <c r="E76" s="95"/>
      <c r="F76" s="95">
        <f t="shared" ref="F76" si="1">SUM(F73:F75)</f>
        <v>102184519.13000001</v>
      </c>
      <c r="G76" s="95"/>
      <c r="H76" s="95">
        <f t="shared" ref="H76" si="2">SUM(H73:H75)</f>
        <v>615994432.23000002</v>
      </c>
      <c r="I76" s="95"/>
      <c r="J76" s="5"/>
      <c r="K76" s="25"/>
    </row>
    <row r="77" spans="1:24" ht="15.75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24" ht="17.45" customHeight="1" x14ac:dyDescent="0.2">
      <c r="A78" s="96" t="s">
        <v>78</v>
      </c>
      <c r="B78" s="96"/>
      <c r="C78" s="96"/>
      <c r="D78" s="96"/>
      <c r="E78" s="96"/>
      <c r="F78" s="96"/>
      <c r="G78" s="96"/>
      <c r="H78" s="96"/>
      <c r="I78" s="11"/>
      <c r="J78" s="11"/>
      <c r="K78" s="11"/>
    </row>
    <row r="79" spans="1:24" ht="21.2" customHeight="1" x14ac:dyDescent="0.2">
      <c r="A79" s="15" t="s">
        <v>53</v>
      </c>
      <c r="B79" s="15" t="s">
        <v>79</v>
      </c>
      <c r="C79" s="15" t="s">
        <v>80</v>
      </c>
      <c r="D79" s="91" t="s">
        <v>81</v>
      </c>
      <c r="E79" s="91"/>
      <c r="F79" s="91" t="s">
        <v>63</v>
      </c>
      <c r="G79" s="91"/>
      <c r="H79" s="91" t="s">
        <v>64</v>
      </c>
      <c r="I79" s="91"/>
      <c r="J79" s="91" t="s">
        <v>65</v>
      </c>
      <c r="K79" s="91"/>
    </row>
    <row r="80" spans="1:24" s="17" customFormat="1" ht="12.2" customHeight="1" x14ac:dyDescent="0.2">
      <c r="A80" s="18">
        <v>1</v>
      </c>
      <c r="B80" s="18">
        <v>2</v>
      </c>
      <c r="C80" s="18">
        <v>3</v>
      </c>
      <c r="D80" s="92">
        <v>4</v>
      </c>
      <c r="E80" s="92"/>
      <c r="F80" s="92">
        <v>5</v>
      </c>
      <c r="G80" s="92"/>
      <c r="H80" s="92">
        <v>6</v>
      </c>
      <c r="I80" s="92"/>
      <c r="J80" s="92">
        <v>7</v>
      </c>
      <c r="K80" s="90"/>
    </row>
    <row r="81" spans="1:17" ht="21.95" customHeight="1" x14ac:dyDescent="0.2">
      <c r="A81" s="20">
        <v>1</v>
      </c>
      <c r="B81" s="27" t="s">
        <v>82</v>
      </c>
      <c r="C81" s="28"/>
      <c r="D81" s="90"/>
      <c r="E81" s="90"/>
      <c r="F81" s="90"/>
      <c r="G81" s="90"/>
      <c r="H81" s="90"/>
      <c r="I81" s="90"/>
      <c r="J81" s="90"/>
      <c r="K81" s="90"/>
    </row>
    <row r="82" spans="1:17" ht="27" customHeight="1" x14ac:dyDescent="0.2">
      <c r="A82" s="29"/>
      <c r="B82" s="30" t="s">
        <v>83</v>
      </c>
      <c r="C82" s="30" t="s">
        <v>84</v>
      </c>
      <c r="D82" s="57" t="s">
        <v>85</v>
      </c>
      <c r="E82" s="57"/>
      <c r="F82" s="89">
        <v>49</v>
      </c>
      <c r="G82" s="89"/>
      <c r="H82" s="90"/>
      <c r="I82" s="90"/>
      <c r="J82" s="89">
        <f t="shared" ref="J82:J88" si="3">F82+H82</f>
        <v>49</v>
      </c>
      <c r="K82" s="89"/>
    </row>
    <row r="83" spans="1:17" ht="21.75" customHeight="1" x14ac:dyDescent="0.2">
      <c r="A83" s="29"/>
      <c r="B83" s="30" t="s">
        <v>86</v>
      </c>
      <c r="C83" s="30" t="s">
        <v>84</v>
      </c>
      <c r="D83" s="57" t="s">
        <v>85</v>
      </c>
      <c r="E83" s="57"/>
      <c r="F83" s="64">
        <v>1324</v>
      </c>
      <c r="G83" s="65"/>
      <c r="H83" s="66"/>
      <c r="I83" s="67"/>
      <c r="J83" s="64">
        <f t="shared" si="3"/>
        <v>1324</v>
      </c>
      <c r="K83" s="65"/>
    </row>
    <row r="84" spans="1:17" s="7" customFormat="1" ht="27" customHeight="1" x14ac:dyDescent="0.2">
      <c r="A84" s="31"/>
      <c r="B84" s="32" t="s">
        <v>87</v>
      </c>
      <c r="C84" s="32" t="s">
        <v>84</v>
      </c>
      <c r="D84" s="86" t="s">
        <v>88</v>
      </c>
      <c r="E84" s="86"/>
      <c r="F84" s="58">
        <v>5065.38</v>
      </c>
      <c r="G84" s="59"/>
      <c r="H84" s="58">
        <v>152.31</v>
      </c>
      <c r="I84" s="59"/>
      <c r="J84" s="58">
        <f t="shared" si="3"/>
        <v>5217.6900000000005</v>
      </c>
      <c r="K84" s="59"/>
      <c r="M84" s="33"/>
    </row>
    <row r="85" spans="1:17" s="7" customFormat="1" ht="24.75" customHeight="1" x14ac:dyDescent="0.2">
      <c r="A85" s="31"/>
      <c r="B85" s="32" t="s">
        <v>89</v>
      </c>
      <c r="C85" s="32" t="s">
        <v>84</v>
      </c>
      <c r="D85" s="86" t="s">
        <v>88</v>
      </c>
      <c r="E85" s="86"/>
      <c r="F85" s="58">
        <v>3597.88</v>
      </c>
      <c r="G85" s="59"/>
      <c r="H85" s="58">
        <f>117.53+15.78</f>
        <v>133.31</v>
      </c>
      <c r="I85" s="59"/>
      <c r="J85" s="58">
        <f t="shared" si="3"/>
        <v>3731.19</v>
      </c>
      <c r="K85" s="59"/>
      <c r="M85" s="34"/>
    </row>
    <row r="86" spans="1:17" s="7" customFormat="1" ht="27" customHeight="1" x14ac:dyDescent="0.2">
      <c r="A86" s="31"/>
      <c r="B86" s="32" t="s">
        <v>90</v>
      </c>
      <c r="C86" s="32" t="s">
        <v>84</v>
      </c>
      <c r="D86" s="86" t="s">
        <v>88</v>
      </c>
      <c r="E86" s="86"/>
      <c r="F86" s="58">
        <v>426.5</v>
      </c>
      <c r="G86" s="59"/>
      <c r="H86" s="58">
        <v>3.75</v>
      </c>
      <c r="I86" s="59"/>
      <c r="J86" s="85">
        <f t="shared" si="3"/>
        <v>430.25</v>
      </c>
      <c r="K86" s="85"/>
      <c r="L86" s="35"/>
      <c r="M86" s="36"/>
      <c r="N86" s="87"/>
      <c r="O86" s="87"/>
      <c r="P86" s="88"/>
      <c r="Q86" s="88"/>
    </row>
    <row r="87" spans="1:17" s="7" customFormat="1" ht="29.25" customHeight="1" x14ac:dyDescent="0.2">
      <c r="A87" s="31"/>
      <c r="B87" s="32" t="s">
        <v>91</v>
      </c>
      <c r="C87" s="32" t="s">
        <v>84</v>
      </c>
      <c r="D87" s="86" t="s">
        <v>88</v>
      </c>
      <c r="E87" s="86"/>
      <c r="F87" s="58">
        <v>1041</v>
      </c>
      <c r="G87" s="59"/>
      <c r="H87" s="58">
        <v>15.25</v>
      </c>
      <c r="I87" s="59"/>
      <c r="J87" s="85">
        <f t="shared" si="3"/>
        <v>1056.25</v>
      </c>
      <c r="K87" s="85"/>
      <c r="L87" s="35"/>
      <c r="M87" s="36"/>
      <c r="N87" s="87"/>
      <c r="O87" s="87"/>
      <c r="P87" s="88"/>
      <c r="Q87" s="88"/>
    </row>
    <row r="88" spans="1:17" s="7" customFormat="1" ht="24.4" customHeight="1" x14ac:dyDescent="0.2">
      <c r="A88" s="31"/>
      <c r="B88" s="32" t="s">
        <v>92</v>
      </c>
      <c r="C88" s="32" t="s">
        <v>93</v>
      </c>
      <c r="D88" s="81" t="s">
        <v>94</v>
      </c>
      <c r="E88" s="82"/>
      <c r="F88" s="58">
        <v>200000</v>
      </c>
      <c r="G88" s="59"/>
      <c r="H88" s="58"/>
      <c r="I88" s="59"/>
      <c r="J88" s="85">
        <f t="shared" si="3"/>
        <v>200000</v>
      </c>
      <c r="K88" s="85"/>
      <c r="L88" s="37"/>
      <c r="M88" s="37"/>
      <c r="N88" s="38"/>
      <c r="O88" s="38"/>
      <c r="P88" s="37"/>
      <c r="Q88" s="37"/>
    </row>
    <row r="89" spans="1:17" ht="19.149999999999999" customHeight="1" x14ac:dyDescent="0.2">
      <c r="A89" s="29">
        <v>2</v>
      </c>
      <c r="B89" s="27" t="s">
        <v>95</v>
      </c>
      <c r="C89" s="30"/>
      <c r="D89" s="57"/>
      <c r="E89" s="57"/>
      <c r="F89" s="69"/>
      <c r="G89" s="70"/>
      <c r="H89" s="71"/>
      <c r="I89" s="72"/>
      <c r="J89" s="69"/>
      <c r="K89" s="70"/>
    </row>
    <row r="90" spans="1:17" ht="28.5" customHeight="1" x14ac:dyDescent="0.2">
      <c r="A90" s="29"/>
      <c r="B90" s="30" t="s">
        <v>96</v>
      </c>
      <c r="C90" s="30" t="s">
        <v>97</v>
      </c>
      <c r="D90" s="57" t="s">
        <v>98</v>
      </c>
      <c r="E90" s="57"/>
      <c r="F90" s="75">
        <v>38313</v>
      </c>
      <c r="G90" s="76"/>
      <c r="H90" s="77"/>
      <c r="I90" s="78"/>
      <c r="J90" s="75">
        <f>F90+H90</f>
        <v>38313</v>
      </c>
      <c r="K90" s="76"/>
    </row>
    <row r="91" spans="1:17" ht="24.4" customHeight="1" x14ac:dyDescent="0.2">
      <c r="A91" s="29"/>
      <c r="B91" s="30" t="s">
        <v>99</v>
      </c>
      <c r="C91" s="30" t="s">
        <v>84</v>
      </c>
      <c r="D91" s="81" t="s">
        <v>94</v>
      </c>
      <c r="E91" s="82"/>
      <c r="F91" s="83">
        <v>175</v>
      </c>
      <c r="G91" s="84"/>
      <c r="H91" s="62"/>
      <c r="I91" s="63"/>
      <c r="J91" s="83">
        <f>F91</f>
        <v>175</v>
      </c>
      <c r="K91" s="84"/>
    </row>
    <row r="92" spans="1:17" ht="28.5" customHeight="1" x14ac:dyDescent="0.2">
      <c r="A92" s="29"/>
      <c r="B92" s="30" t="s">
        <v>100</v>
      </c>
      <c r="C92" s="30" t="s">
        <v>93</v>
      </c>
      <c r="D92" s="81" t="s">
        <v>94</v>
      </c>
      <c r="E92" s="82"/>
      <c r="F92" s="77">
        <v>30</v>
      </c>
      <c r="G92" s="78"/>
      <c r="H92" s="62"/>
      <c r="I92" s="63"/>
      <c r="J92" s="77">
        <f>F92</f>
        <v>30</v>
      </c>
      <c r="K92" s="78"/>
    </row>
    <row r="93" spans="1:17" ht="56.45" customHeight="1" x14ac:dyDescent="0.2">
      <c r="A93" s="39"/>
      <c r="B93" s="30" t="s">
        <v>101</v>
      </c>
      <c r="C93" s="30" t="s">
        <v>84</v>
      </c>
      <c r="D93" s="81" t="s">
        <v>102</v>
      </c>
      <c r="E93" s="82"/>
      <c r="F93" s="77"/>
      <c r="G93" s="78"/>
      <c r="H93" s="75">
        <v>11</v>
      </c>
      <c r="I93" s="76"/>
      <c r="J93" s="75">
        <f>F93+H93</f>
        <v>11</v>
      </c>
      <c r="K93" s="76"/>
    </row>
    <row r="94" spans="1:17" ht="38.1" customHeight="1" x14ac:dyDescent="0.2">
      <c r="A94" s="31"/>
      <c r="B94" s="30" t="s">
        <v>103</v>
      </c>
      <c r="C94" s="30" t="s">
        <v>84</v>
      </c>
      <c r="D94" s="81" t="s">
        <v>104</v>
      </c>
      <c r="E94" s="82"/>
      <c r="F94" s="77"/>
      <c r="G94" s="78"/>
      <c r="H94" s="75">
        <v>1</v>
      </c>
      <c r="I94" s="76"/>
      <c r="J94" s="75">
        <f>F94+H94</f>
        <v>1</v>
      </c>
      <c r="K94" s="76"/>
    </row>
    <row r="95" spans="1:17" ht="38.1" customHeight="1" x14ac:dyDescent="0.2">
      <c r="A95" s="39"/>
      <c r="B95" s="30" t="s">
        <v>105</v>
      </c>
      <c r="C95" s="30" t="s">
        <v>84</v>
      </c>
      <c r="D95" s="81" t="s">
        <v>106</v>
      </c>
      <c r="E95" s="82"/>
      <c r="F95" s="83">
        <v>1</v>
      </c>
      <c r="G95" s="84"/>
      <c r="H95" s="75">
        <v>23</v>
      </c>
      <c r="I95" s="76"/>
      <c r="J95" s="75">
        <v>23</v>
      </c>
      <c r="K95" s="76"/>
    </row>
    <row r="96" spans="1:17" ht="67.900000000000006" customHeight="1" x14ac:dyDescent="0.2">
      <c r="A96" s="39"/>
      <c r="B96" s="30" t="s">
        <v>107</v>
      </c>
      <c r="C96" s="30" t="s">
        <v>84</v>
      </c>
      <c r="D96" s="81" t="s">
        <v>108</v>
      </c>
      <c r="E96" s="82"/>
      <c r="F96" s="83">
        <v>15</v>
      </c>
      <c r="G96" s="84"/>
      <c r="H96" s="75"/>
      <c r="I96" s="76"/>
      <c r="J96" s="75">
        <f>F96+H96</f>
        <v>15</v>
      </c>
      <c r="K96" s="76"/>
    </row>
    <row r="97" spans="1:13" ht="38.1" customHeight="1" x14ac:dyDescent="0.2">
      <c r="A97" s="39"/>
      <c r="B97" s="30" t="s">
        <v>109</v>
      </c>
      <c r="C97" s="30" t="s">
        <v>84</v>
      </c>
      <c r="D97" s="81" t="s">
        <v>110</v>
      </c>
      <c r="E97" s="82"/>
      <c r="F97" s="83">
        <v>6</v>
      </c>
      <c r="G97" s="84"/>
      <c r="H97" s="75"/>
      <c r="I97" s="76"/>
      <c r="J97" s="75">
        <f>F97+H97</f>
        <v>6</v>
      </c>
      <c r="K97" s="76"/>
    </row>
    <row r="98" spans="1:13" ht="87.75" customHeight="1" x14ac:dyDescent="0.2">
      <c r="A98" s="31"/>
      <c r="B98" s="30" t="s">
        <v>111</v>
      </c>
      <c r="C98" s="30" t="s">
        <v>84</v>
      </c>
      <c r="D98" s="81" t="s">
        <v>112</v>
      </c>
      <c r="E98" s="82"/>
      <c r="F98" s="83">
        <v>10</v>
      </c>
      <c r="G98" s="84"/>
      <c r="H98" s="75"/>
      <c r="I98" s="76"/>
      <c r="J98" s="75">
        <f t="shared" ref="J98:J99" si="4">F98+H98</f>
        <v>10</v>
      </c>
      <c r="K98" s="76"/>
    </row>
    <row r="99" spans="1:13" ht="51.6" customHeight="1" x14ac:dyDescent="0.2">
      <c r="A99" s="31"/>
      <c r="B99" s="30" t="s">
        <v>113</v>
      </c>
      <c r="C99" s="30" t="s">
        <v>114</v>
      </c>
      <c r="D99" s="81" t="s">
        <v>94</v>
      </c>
      <c r="E99" s="82"/>
      <c r="F99" s="62">
        <f>ROUND(D75/52,0)</f>
        <v>3846</v>
      </c>
      <c r="G99" s="63"/>
      <c r="H99" s="75"/>
      <c r="I99" s="76"/>
      <c r="J99" s="60">
        <f t="shared" si="4"/>
        <v>3846</v>
      </c>
      <c r="K99" s="61"/>
      <c r="M99" s="7"/>
    </row>
    <row r="100" spans="1:13" ht="21.75" customHeight="1" x14ac:dyDescent="0.2">
      <c r="A100" s="29">
        <v>3</v>
      </c>
      <c r="B100" s="27" t="s">
        <v>115</v>
      </c>
      <c r="C100" s="30"/>
      <c r="D100" s="57"/>
      <c r="E100" s="57"/>
      <c r="F100" s="79"/>
      <c r="G100" s="80"/>
      <c r="H100" s="79"/>
      <c r="I100" s="80"/>
      <c r="J100" s="79"/>
      <c r="K100" s="80"/>
    </row>
    <row r="101" spans="1:13" ht="32.65" customHeight="1" x14ac:dyDescent="0.2">
      <c r="A101" s="29"/>
      <c r="B101" s="30" t="s">
        <v>116</v>
      </c>
      <c r="C101" s="30" t="s">
        <v>93</v>
      </c>
      <c r="D101" s="57" t="s">
        <v>94</v>
      </c>
      <c r="E101" s="57"/>
      <c r="F101" s="58">
        <f>ROUND(D73/F90,2)</f>
        <v>13398.86</v>
      </c>
      <c r="G101" s="59"/>
      <c r="H101" s="58">
        <f>ROUND(F73/F90,2)</f>
        <v>2651.57</v>
      </c>
      <c r="I101" s="59"/>
      <c r="J101" s="58">
        <f t="shared" ref="J101:J109" si="5">F101+H101</f>
        <v>16050.43</v>
      </c>
      <c r="K101" s="59"/>
    </row>
    <row r="102" spans="1:13" ht="29.25" customHeight="1" x14ac:dyDescent="0.2">
      <c r="A102" s="29"/>
      <c r="B102" s="30" t="s">
        <v>117</v>
      </c>
      <c r="C102" s="30" t="s">
        <v>97</v>
      </c>
      <c r="D102" s="57" t="s">
        <v>94</v>
      </c>
      <c r="E102" s="57"/>
      <c r="F102" s="66">
        <f>ROUND(F90/F83,0)</f>
        <v>29</v>
      </c>
      <c r="G102" s="67"/>
      <c r="H102" s="79"/>
      <c r="I102" s="80"/>
      <c r="J102" s="64">
        <f t="shared" si="5"/>
        <v>29</v>
      </c>
      <c r="K102" s="65"/>
    </row>
    <row r="103" spans="1:13" ht="29.25" customHeight="1" x14ac:dyDescent="0.2">
      <c r="A103" s="29"/>
      <c r="B103" s="32" t="s">
        <v>118</v>
      </c>
      <c r="C103" s="30" t="s">
        <v>97</v>
      </c>
      <c r="D103" s="57" t="s">
        <v>94</v>
      </c>
      <c r="E103" s="57"/>
      <c r="F103" s="66">
        <f>ROUND(F90/F85,0)</f>
        <v>11</v>
      </c>
      <c r="G103" s="67"/>
      <c r="H103" s="64"/>
      <c r="I103" s="65"/>
      <c r="J103" s="64">
        <f t="shared" si="5"/>
        <v>11</v>
      </c>
      <c r="K103" s="65"/>
    </row>
    <row r="104" spans="1:13" s="7" customFormat="1" ht="39.4" customHeight="1" x14ac:dyDescent="0.2">
      <c r="A104" s="31"/>
      <c r="B104" s="30" t="s">
        <v>119</v>
      </c>
      <c r="C104" s="30" t="s">
        <v>93</v>
      </c>
      <c r="D104" s="57" t="s">
        <v>94</v>
      </c>
      <c r="E104" s="57"/>
      <c r="F104" s="77"/>
      <c r="G104" s="78"/>
      <c r="H104" s="58">
        <f>ROUND(F64/H93,2)</f>
        <v>854338.22</v>
      </c>
      <c r="I104" s="59"/>
      <c r="J104" s="58">
        <f t="shared" si="5"/>
        <v>854338.22</v>
      </c>
      <c r="K104" s="59"/>
    </row>
    <row r="105" spans="1:13" s="7" customFormat="1" ht="39.4" customHeight="1" x14ac:dyDescent="0.2">
      <c r="A105" s="31"/>
      <c r="B105" s="30" t="s">
        <v>120</v>
      </c>
      <c r="C105" s="30" t="s">
        <v>93</v>
      </c>
      <c r="D105" s="57" t="s">
        <v>94</v>
      </c>
      <c r="E105" s="57"/>
      <c r="F105" s="77"/>
      <c r="G105" s="78"/>
      <c r="H105" s="58">
        <v>1249446.24</v>
      </c>
      <c r="I105" s="59"/>
      <c r="J105" s="58">
        <f t="shared" si="5"/>
        <v>1249446.24</v>
      </c>
      <c r="K105" s="59"/>
    </row>
    <row r="106" spans="1:13" s="7" customFormat="1" ht="39.4" customHeight="1" x14ac:dyDescent="0.2">
      <c r="A106" s="29"/>
      <c r="B106" s="30" t="s">
        <v>121</v>
      </c>
      <c r="C106" s="30" t="s">
        <v>93</v>
      </c>
      <c r="D106" s="57" t="s">
        <v>94</v>
      </c>
      <c r="E106" s="57"/>
      <c r="F106" s="77">
        <v>259342</v>
      </c>
      <c r="G106" s="78"/>
      <c r="H106" s="58">
        <v>25865.22</v>
      </c>
      <c r="I106" s="59"/>
      <c r="J106" s="58">
        <v>37140.959999999999</v>
      </c>
      <c r="K106" s="59"/>
    </row>
    <row r="107" spans="1:13" s="7" customFormat="1" ht="39.4" customHeight="1" x14ac:dyDescent="0.2">
      <c r="A107" s="31"/>
      <c r="B107" s="30" t="s">
        <v>122</v>
      </c>
      <c r="C107" s="30" t="s">
        <v>93</v>
      </c>
      <c r="D107" s="57" t="s">
        <v>94</v>
      </c>
      <c r="E107" s="57"/>
      <c r="F107" s="77">
        <v>296127.53000000003</v>
      </c>
      <c r="G107" s="78"/>
      <c r="H107" s="58"/>
      <c r="I107" s="59"/>
      <c r="J107" s="58">
        <f t="shared" si="5"/>
        <v>296127.53000000003</v>
      </c>
      <c r="K107" s="59"/>
    </row>
    <row r="108" spans="1:13" s="7" customFormat="1" ht="33.4" customHeight="1" x14ac:dyDescent="0.2">
      <c r="A108" s="31"/>
      <c r="B108" s="30" t="s">
        <v>123</v>
      </c>
      <c r="C108" s="30" t="s">
        <v>93</v>
      </c>
      <c r="D108" s="57" t="s">
        <v>94</v>
      </c>
      <c r="E108" s="57"/>
      <c r="F108" s="77">
        <v>179449.57</v>
      </c>
      <c r="G108" s="78"/>
      <c r="H108" s="58"/>
      <c r="I108" s="59"/>
      <c r="J108" s="58">
        <f t="shared" si="5"/>
        <v>179449.57</v>
      </c>
      <c r="K108" s="59"/>
    </row>
    <row r="109" spans="1:13" s="7" customFormat="1" ht="25.15" customHeight="1" x14ac:dyDescent="0.2">
      <c r="A109" s="31"/>
      <c r="B109" s="30" t="s">
        <v>124</v>
      </c>
      <c r="C109" s="30" t="s">
        <v>93</v>
      </c>
      <c r="D109" s="57" t="s">
        <v>94</v>
      </c>
      <c r="E109" s="57"/>
      <c r="F109" s="77">
        <f>F88/F98</f>
        <v>20000</v>
      </c>
      <c r="G109" s="78"/>
      <c r="H109" s="69"/>
      <c r="I109" s="70"/>
      <c r="J109" s="58">
        <f t="shared" si="5"/>
        <v>20000</v>
      </c>
      <c r="K109" s="59"/>
    </row>
    <row r="110" spans="1:13" s="7" customFormat="1" ht="21.75" customHeight="1" x14ac:dyDescent="0.2">
      <c r="A110" s="40">
        <v>4</v>
      </c>
      <c r="B110" s="41" t="s">
        <v>125</v>
      </c>
      <c r="C110" s="42"/>
      <c r="D110" s="68"/>
      <c r="E110" s="68"/>
      <c r="F110" s="69"/>
      <c r="G110" s="70"/>
      <c r="H110" s="71"/>
      <c r="I110" s="72"/>
      <c r="J110" s="73"/>
      <c r="K110" s="74"/>
    </row>
    <row r="111" spans="1:13" ht="27.2" customHeight="1" x14ac:dyDescent="0.2">
      <c r="A111" s="29"/>
      <c r="B111" s="30" t="s">
        <v>126</v>
      </c>
      <c r="C111" s="30" t="s">
        <v>97</v>
      </c>
      <c r="D111" s="57" t="s">
        <v>127</v>
      </c>
      <c r="E111" s="57"/>
      <c r="F111" s="75">
        <v>1794</v>
      </c>
      <c r="G111" s="76"/>
      <c r="H111" s="75"/>
      <c r="I111" s="76"/>
      <c r="J111" s="75">
        <f>F111+H111</f>
        <v>1794</v>
      </c>
      <c r="K111" s="76"/>
    </row>
    <row r="112" spans="1:13" ht="24.4" customHeight="1" x14ac:dyDescent="0.2">
      <c r="A112" s="29"/>
      <c r="B112" s="30" t="s">
        <v>128</v>
      </c>
      <c r="C112" s="30" t="s">
        <v>129</v>
      </c>
      <c r="D112" s="57" t="s">
        <v>127</v>
      </c>
      <c r="E112" s="57"/>
      <c r="F112" s="64">
        <v>10</v>
      </c>
      <c r="G112" s="65"/>
      <c r="H112" s="66"/>
      <c r="I112" s="67"/>
      <c r="J112" s="64">
        <f>F112+H112</f>
        <v>10</v>
      </c>
      <c r="K112" s="65"/>
    </row>
    <row r="113" spans="1:16" ht="23.1" customHeight="1" x14ac:dyDescent="0.2">
      <c r="A113" s="29"/>
      <c r="B113" s="30" t="s">
        <v>130</v>
      </c>
      <c r="C113" s="30" t="s">
        <v>129</v>
      </c>
      <c r="D113" s="57" t="s">
        <v>127</v>
      </c>
      <c r="E113" s="57"/>
      <c r="F113" s="66">
        <v>3</v>
      </c>
      <c r="G113" s="67"/>
      <c r="H113" s="64"/>
      <c r="I113" s="65"/>
      <c r="J113" s="64">
        <f>F113+H113</f>
        <v>3</v>
      </c>
      <c r="K113" s="65"/>
    </row>
    <row r="114" spans="1:16" s="7" customFormat="1" ht="24.4" customHeight="1" x14ac:dyDescent="0.2">
      <c r="A114" s="30"/>
      <c r="B114" s="30" t="s">
        <v>131</v>
      </c>
      <c r="C114" s="30" t="s">
        <v>129</v>
      </c>
      <c r="D114" s="57" t="s">
        <v>94</v>
      </c>
      <c r="E114" s="57"/>
      <c r="F114" s="58"/>
      <c r="G114" s="59"/>
      <c r="H114" s="60">
        <v>140.4</v>
      </c>
      <c r="I114" s="61"/>
      <c r="J114" s="60">
        <f>F114+H114</f>
        <v>140.4</v>
      </c>
      <c r="K114" s="61"/>
      <c r="P114" s="7">
        <v>17028769.969999999</v>
      </c>
    </row>
    <row r="115" spans="1:16" ht="27" customHeight="1" x14ac:dyDescent="0.2">
      <c r="A115" s="28"/>
      <c r="B115" s="30" t="s">
        <v>132</v>
      </c>
      <c r="C115" s="30" t="s">
        <v>129</v>
      </c>
      <c r="D115" s="57" t="s">
        <v>94</v>
      </c>
      <c r="E115" s="57"/>
      <c r="F115" s="62">
        <v>94.1</v>
      </c>
      <c r="G115" s="63"/>
      <c r="H115" s="62"/>
      <c r="I115" s="63"/>
      <c r="J115" s="62">
        <f>F115</f>
        <v>94.1</v>
      </c>
      <c r="K115" s="63"/>
      <c r="P115" s="1">
        <v>29281799.359999999</v>
      </c>
    </row>
    <row r="116" spans="1:16" s="43" customFormat="1" ht="23.25" customHeight="1" x14ac:dyDescent="0.25">
      <c r="A116" s="54" t="s">
        <v>133</v>
      </c>
      <c r="B116" s="54"/>
      <c r="C116" s="11"/>
      <c r="D116" s="11"/>
      <c r="E116" s="11"/>
      <c r="F116" s="11"/>
      <c r="G116" s="11"/>
      <c r="H116" s="11"/>
      <c r="I116" s="11"/>
      <c r="J116" s="11"/>
      <c r="K116" s="11"/>
      <c r="P116" s="43">
        <f>P114/P115</f>
        <v>0.58154793565254448</v>
      </c>
    </row>
    <row r="117" spans="1:16" s="43" customFormat="1" ht="15.75" customHeight="1" x14ac:dyDescent="0.25">
      <c r="A117" s="44"/>
      <c r="B117" s="11"/>
      <c r="C117" s="11"/>
      <c r="D117" s="11"/>
      <c r="E117" s="45"/>
      <c r="F117" s="11"/>
      <c r="G117" s="11"/>
      <c r="H117" s="55" t="s">
        <v>134</v>
      </c>
      <c r="I117" s="55"/>
      <c r="J117" s="55"/>
      <c r="K117" s="55"/>
      <c r="P117" s="43">
        <f>P116*100</f>
        <v>58.154793565254451</v>
      </c>
    </row>
    <row r="118" spans="1:16" s="43" customFormat="1" ht="54" customHeight="1" x14ac:dyDescent="0.25">
      <c r="A118" s="54" t="s">
        <v>135</v>
      </c>
      <c r="B118" s="54"/>
      <c r="C118" s="11"/>
      <c r="D118" s="11"/>
      <c r="E118" s="46" t="s">
        <v>136</v>
      </c>
      <c r="F118" s="47"/>
      <c r="G118" s="47"/>
      <c r="H118" s="51" t="s">
        <v>137</v>
      </c>
      <c r="I118" s="52"/>
      <c r="J118" s="52"/>
      <c r="K118" s="52"/>
    </row>
    <row r="119" spans="1:16" s="43" customFormat="1" ht="28.5" customHeight="1" x14ac:dyDescent="0.25">
      <c r="A119" s="54" t="s">
        <v>138</v>
      </c>
      <c r="B119" s="54"/>
      <c r="C119" s="11"/>
      <c r="D119" s="11"/>
      <c r="E119" s="11"/>
      <c r="F119" s="11"/>
      <c r="G119" s="11"/>
      <c r="H119" s="56"/>
      <c r="I119" s="56"/>
      <c r="J119" s="56"/>
      <c r="K119" s="56"/>
    </row>
    <row r="120" spans="1:16" s="43" customFormat="1" ht="20.25" customHeight="1" x14ac:dyDescent="0.25">
      <c r="A120" s="44"/>
      <c r="B120" s="11"/>
      <c r="C120" s="11"/>
      <c r="D120" s="11"/>
      <c r="E120" s="45"/>
      <c r="F120" s="11"/>
      <c r="G120" s="11"/>
      <c r="H120" s="50" t="s">
        <v>139</v>
      </c>
      <c r="I120" s="50"/>
      <c r="J120" s="50"/>
      <c r="K120" s="50"/>
    </row>
    <row r="121" spans="1:16" s="43" customFormat="1" ht="34.5" customHeight="1" x14ac:dyDescent="0.2">
      <c r="A121" s="44" t="s">
        <v>140</v>
      </c>
      <c r="B121" s="11"/>
      <c r="C121" s="44"/>
      <c r="D121" s="11"/>
      <c r="E121" s="46" t="s">
        <v>136</v>
      </c>
      <c r="F121" s="46"/>
      <c r="G121" s="47"/>
      <c r="H121" s="51" t="s">
        <v>137</v>
      </c>
      <c r="I121" s="52"/>
      <c r="J121" s="52"/>
      <c r="K121" s="52"/>
    </row>
    <row r="122" spans="1:16" ht="15.75" x14ac:dyDescent="0.2">
      <c r="B122" s="53" t="s">
        <v>141</v>
      </c>
      <c r="C122" s="53"/>
      <c r="D122" s="53"/>
    </row>
    <row r="123" spans="1:16" x14ac:dyDescent="0.2">
      <c r="B123" s="48" t="s">
        <v>143</v>
      </c>
    </row>
  </sheetData>
  <mergeCells count="314">
    <mergeCell ref="H1:L1"/>
    <mergeCell ref="H2:L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M14:W14"/>
    <mergeCell ref="B6:C6"/>
    <mergeCell ref="E6:F6"/>
    <mergeCell ref="G6:K6"/>
    <mergeCell ref="A7:K7"/>
    <mergeCell ref="A8:K8"/>
    <mergeCell ref="A9:K9"/>
    <mergeCell ref="A21:K21"/>
    <mergeCell ref="A22:K22"/>
    <mergeCell ref="A23:K23"/>
    <mergeCell ref="A24:K24"/>
    <mergeCell ref="A25:J25"/>
    <mergeCell ref="A26:K26"/>
    <mergeCell ref="A15:J15"/>
    <mergeCell ref="A16:K16"/>
    <mergeCell ref="A17:K17"/>
    <mergeCell ref="A18:K18"/>
    <mergeCell ref="A19:K19"/>
    <mergeCell ref="A20:K20"/>
    <mergeCell ref="A33:K33"/>
    <mergeCell ref="A34:K34"/>
    <mergeCell ref="A35:K35"/>
    <mergeCell ref="A36:K36"/>
    <mergeCell ref="A37:K37"/>
    <mergeCell ref="A38:K38"/>
    <mergeCell ref="A27:K27"/>
    <mergeCell ref="A28:K28"/>
    <mergeCell ref="A29:K29"/>
    <mergeCell ref="A30:J30"/>
    <mergeCell ref="A31:K31"/>
    <mergeCell ref="A32:K32"/>
    <mergeCell ref="A45:K45"/>
    <mergeCell ref="A46:K46"/>
    <mergeCell ref="B48:H48"/>
    <mergeCell ref="B49:H49"/>
    <mergeCell ref="A51:K51"/>
    <mergeCell ref="A53:K53"/>
    <mergeCell ref="A39:K39"/>
    <mergeCell ref="A40:K40"/>
    <mergeCell ref="A41:K41"/>
    <mergeCell ref="A42:K42"/>
    <mergeCell ref="A43:K43"/>
    <mergeCell ref="A44:K44"/>
    <mergeCell ref="S59:T59"/>
    <mergeCell ref="U59:V59"/>
    <mergeCell ref="B60:C60"/>
    <mergeCell ref="D60:E60"/>
    <mergeCell ref="F60:G60"/>
    <mergeCell ref="H60:I60"/>
    <mergeCell ref="S60:T60"/>
    <mergeCell ref="U60:V60"/>
    <mergeCell ref="B55:H55"/>
    <mergeCell ref="B56:H56"/>
    <mergeCell ref="A57:H57"/>
    <mergeCell ref="A58:I58"/>
    <mergeCell ref="B59:C59"/>
    <mergeCell ref="D59:E59"/>
    <mergeCell ref="F59:G59"/>
    <mergeCell ref="H59:I59"/>
    <mergeCell ref="B62:C62"/>
    <mergeCell ref="D62:E62"/>
    <mergeCell ref="F62:G62"/>
    <mergeCell ref="H62:I62"/>
    <mergeCell ref="S62:T62"/>
    <mergeCell ref="U62:V62"/>
    <mergeCell ref="B61:C61"/>
    <mergeCell ref="D61:E61"/>
    <mergeCell ref="F61:G61"/>
    <mergeCell ref="H61:I61"/>
    <mergeCell ref="S61:T61"/>
    <mergeCell ref="U61:V61"/>
    <mergeCell ref="M64:N64"/>
    <mergeCell ref="S64:T64"/>
    <mergeCell ref="U64:V64"/>
    <mergeCell ref="B65:C65"/>
    <mergeCell ref="D65:E65"/>
    <mergeCell ref="F65:G65"/>
    <mergeCell ref="H65:I65"/>
    <mergeCell ref="B63:C63"/>
    <mergeCell ref="D63:E63"/>
    <mergeCell ref="F63:G63"/>
    <mergeCell ref="H63:I63"/>
    <mergeCell ref="B64:C64"/>
    <mergeCell ref="D64:E64"/>
    <mergeCell ref="F64:G64"/>
    <mergeCell ref="H64:I64"/>
    <mergeCell ref="M68:N68"/>
    <mergeCell ref="O68:P68"/>
    <mergeCell ref="Q68:R68"/>
    <mergeCell ref="A69:H69"/>
    <mergeCell ref="M69:N69"/>
    <mergeCell ref="O69:P69"/>
    <mergeCell ref="Q69:R69"/>
    <mergeCell ref="U66:V66"/>
    <mergeCell ref="A67:C67"/>
    <mergeCell ref="D67:E67"/>
    <mergeCell ref="F67:G67"/>
    <mergeCell ref="H67:I67"/>
    <mergeCell ref="M67:N67"/>
    <mergeCell ref="O67:P67"/>
    <mergeCell ref="Q67:R67"/>
    <mergeCell ref="S67:T67"/>
    <mergeCell ref="U67:V67"/>
    <mergeCell ref="B66:C66"/>
    <mergeCell ref="D66:E66"/>
    <mergeCell ref="F66:G66"/>
    <mergeCell ref="H66:I66"/>
    <mergeCell ref="M66:N66"/>
    <mergeCell ref="S66:T66"/>
    <mergeCell ref="M70:N70"/>
    <mergeCell ref="O70:P70"/>
    <mergeCell ref="Q70:R70"/>
    <mergeCell ref="A71:C71"/>
    <mergeCell ref="D71:E71"/>
    <mergeCell ref="F71:G71"/>
    <mergeCell ref="H71:I71"/>
    <mergeCell ref="M71:N71"/>
    <mergeCell ref="O71:P71"/>
    <mergeCell ref="A72:C72"/>
    <mergeCell ref="D72:E72"/>
    <mergeCell ref="F72:G72"/>
    <mergeCell ref="H72:I72"/>
    <mergeCell ref="A73:C73"/>
    <mergeCell ref="D73:E73"/>
    <mergeCell ref="F73:G73"/>
    <mergeCell ref="H73:I73"/>
    <mergeCell ref="A70:I70"/>
    <mergeCell ref="A76:C76"/>
    <mergeCell ref="D76:E76"/>
    <mergeCell ref="F76:G76"/>
    <mergeCell ref="H76:I76"/>
    <mergeCell ref="A78:H78"/>
    <mergeCell ref="D79:E79"/>
    <mergeCell ref="F79:G79"/>
    <mergeCell ref="H79:I79"/>
    <mergeCell ref="O73:P73"/>
    <mergeCell ref="A74:C74"/>
    <mergeCell ref="D74:E74"/>
    <mergeCell ref="F74:G74"/>
    <mergeCell ref="H74:I74"/>
    <mergeCell ref="A75:C75"/>
    <mergeCell ref="D75:E75"/>
    <mergeCell ref="F75:G75"/>
    <mergeCell ref="H75:I75"/>
    <mergeCell ref="J79:K79"/>
    <mergeCell ref="D80:E80"/>
    <mergeCell ref="F80:G80"/>
    <mergeCell ref="H80:I80"/>
    <mergeCell ref="J80:K80"/>
    <mergeCell ref="D81:E81"/>
    <mergeCell ref="F81:G81"/>
    <mergeCell ref="H81:I81"/>
    <mergeCell ref="J81:K81"/>
    <mergeCell ref="D84:E84"/>
    <mergeCell ref="F84:G84"/>
    <mergeCell ref="H84:I84"/>
    <mergeCell ref="J84:K84"/>
    <mergeCell ref="D85:E85"/>
    <mergeCell ref="F85:G85"/>
    <mergeCell ref="H85:I85"/>
    <mergeCell ref="J85:K85"/>
    <mergeCell ref="D82:E82"/>
    <mergeCell ref="F82:G82"/>
    <mergeCell ref="H82:I82"/>
    <mergeCell ref="J82:K82"/>
    <mergeCell ref="D83:E83"/>
    <mergeCell ref="F83:G83"/>
    <mergeCell ref="H83:I83"/>
    <mergeCell ref="J83:K83"/>
    <mergeCell ref="D87:E87"/>
    <mergeCell ref="F87:G87"/>
    <mergeCell ref="H87:I87"/>
    <mergeCell ref="J87:K87"/>
    <mergeCell ref="N87:O87"/>
    <mergeCell ref="P87:Q87"/>
    <mergeCell ref="D86:E86"/>
    <mergeCell ref="F86:G86"/>
    <mergeCell ref="H86:I86"/>
    <mergeCell ref="J86:K86"/>
    <mergeCell ref="N86:O86"/>
    <mergeCell ref="P86:Q86"/>
    <mergeCell ref="D90:E90"/>
    <mergeCell ref="F90:G90"/>
    <mergeCell ref="H90:I90"/>
    <mergeCell ref="J90:K90"/>
    <mergeCell ref="D91:E91"/>
    <mergeCell ref="F91:G91"/>
    <mergeCell ref="H91:I91"/>
    <mergeCell ref="J91:K91"/>
    <mergeCell ref="D88:E88"/>
    <mergeCell ref="F88:G88"/>
    <mergeCell ref="H88:I88"/>
    <mergeCell ref="J88:K88"/>
    <mergeCell ref="D89:E89"/>
    <mergeCell ref="F89:G89"/>
    <mergeCell ref="H89:I89"/>
    <mergeCell ref="J89:K89"/>
    <mergeCell ref="D94:E94"/>
    <mergeCell ref="F94:G94"/>
    <mergeCell ref="H94:I94"/>
    <mergeCell ref="J94:K94"/>
    <mergeCell ref="D95:E95"/>
    <mergeCell ref="F95:G95"/>
    <mergeCell ref="H95:I95"/>
    <mergeCell ref="J95:K95"/>
    <mergeCell ref="D92:E92"/>
    <mergeCell ref="F92:G92"/>
    <mergeCell ref="H92:I92"/>
    <mergeCell ref="J92:K92"/>
    <mergeCell ref="D93:E93"/>
    <mergeCell ref="F93:G93"/>
    <mergeCell ref="H93:I93"/>
    <mergeCell ref="J93:K93"/>
    <mergeCell ref="D98:E98"/>
    <mergeCell ref="F98:G98"/>
    <mergeCell ref="H98:I98"/>
    <mergeCell ref="J98:K98"/>
    <mergeCell ref="D99:E99"/>
    <mergeCell ref="F99:G99"/>
    <mergeCell ref="H99:I99"/>
    <mergeCell ref="J99:K99"/>
    <mergeCell ref="D96:E96"/>
    <mergeCell ref="F96:G96"/>
    <mergeCell ref="H96:I96"/>
    <mergeCell ref="J96:K96"/>
    <mergeCell ref="D97:E97"/>
    <mergeCell ref="F97:G97"/>
    <mergeCell ref="H97:I97"/>
    <mergeCell ref="J97:K97"/>
    <mergeCell ref="D102:E102"/>
    <mergeCell ref="F102:G102"/>
    <mergeCell ref="H102:I102"/>
    <mergeCell ref="J102:K102"/>
    <mergeCell ref="D103:E103"/>
    <mergeCell ref="F103:G103"/>
    <mergeCell ref="H103:I103"/>
    <mergeCell ref="J103:K103"/>
    <mergeCell ref="D100:E100"/>
    <mergeCell ref="F100:G100"/>
    <mergeCell ref="H100:I100"/>
    <mergeCell ref="J100:K100"/>
    <mergeCell ref="D101:E101"/>
    <mergeCell ref="F101:G101"/>
    <mergeCell ref="H101:I101"/>
    <mergeCell ref="J101:K101"/>
    <mergeCell ref="D106:E106"/>
    <mergeCell ref="F106:G106"/>
    <mergeCell ref="H106:I106"/>
    <mergeCell ref="J106:K106"/>
    <mergeCell ref="D107:E107"/>
    <mergeCell ref="F107:G107"/>
    <mergeCell ref="H107:I107"/>
    <mergeCell ref="J107:K107"/>
    <mergeCell ref="D104:E104"/>
    <mergeCell ref="F104:G104"/>
    <mergeCell ref="H104:I104"/>
    <mergeCell ref="J104:K104"/>
    <mergeCell ref="D105:E105"/>
    <mergeCell ref="F105:G105"/>
    <mergeCell ref="H105:I105"/>
    <mergeCell ref="J105:K105"/>
    <mergeCell ref="D110:E110"/>
    <mergeCell ref="F110:G110"/>
    <mergeCell ref="H110:I110"/>
    <mergeCell ref="J110:K110"/>
    <mergeCell ref="D111:E111"/>
    <mergeCell ref="F111:G111"/>
    <mergeCell ref="H111:I111"/>
    <mergeCell ref="J111:K111"/>
    <mergeCell ref="D108:E108"/>
    <mergeCell ref="F108:G108"/>
    <mergeCell ref="H108:I108"/>
    <mergeCell ref="J108:K108"/>
    <mergeCell ref="D109:E109"/>
    <mergeCell ref="F109:G109"/>
    <mergeCell ref="H109:I109"/>
    <mergeCell ref="J109:K109"/>
    <mergeCell ref="D114:E114"/>
    <mergeCell ref="F114:G114"/>
    <mergeCell ref="H114:I114"/>
    <mergeCell ref="J114:K114"/>
    <mergeCell ref="D115:E115"/>
    <mergeCell ref="F115:G115"/>
    <mergeCell ref="H115:I115"/>
    <mergeCell ref="J115:K115"/>
    <mergeCell ref="D112:E112"/>
    <mergeCell ref="F112:G112"/>
    <mergeCell ref="H112:I112"/>
    <mergeCell ref="J112:K112"/>
    <mergeCell ref="D113:E113"/>
    <mergeCell ref="F113:G113"/>
    <mergeCell ref="H113:I113"/>
    <mergeCell ref="J113:K113"/>
    <mergeCell ref="H120:K120"/>
    <mergeCell ref="H121:K121"/>
    <mergeCell ref="B122:D122"/>
    <mergeCell ref="A116:B116"/>
    <mergeCell ref="H117:K117"/>
    <mergeCell ref="A118:B118"/>
    <mergeCell ref="H118:K118"/>
    <mergeCell ref="A119:B119"/>
    <mergeCell ref="H119:K119"/>
  </mergeCells>
  <pageMargins left="0.74803149606299213" right="0.23622047244094491" top="0.35433070866141736" bottom="0.15748031496062992" header="0.51181102362204722" footer="0.51181102362204722"/>
  <pageSetup paperSize="9" scale="51" fitToHeight="4" orientation="landscape" r:id="rId1"/>
  <rowBreaks count="2" manualBreakCount="2">
    <brk id="76" max="11" man="1"/>
    <brk id="11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0611021</vt:lpstr>
      <vt:lpstr>'0611021'!Область_друку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2024-09-05T06:58:27Z</dcterms:created>
  <dcterms:modified xsi:type="dcterms:W3CDTF">2024-09-24T12:09:34Z</dcterms:modified>
</cp:coreProperties>
</file>